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20730" windowHeight="11160"/>
  </bookViews>
  <sheets>
    <sheet name="Price List" sheetId="5" r:id="rId1"/>
    <sheet name="Sheet1" sheetId="6" r:id="rId2"/>
    <sheet name="Draft-1" sheetId="3" state="hidden" r:id="rId3"/>
  </sheets>
  <definedNames>
    <definedName name="_xlnm._FilterDatabase" localSheetId="2" hidden="1">'Draft-1'!$A$7:$K$1095</definedName>
    <definedName name="_xlnm._FilterDatabase" localSheetId="0" hidden="1">'Price List'!$A$15:$G$1168</definedName>
    <definedName name="_xlnm.Print_Area" localSheetId="0">'Price List'!$A$1:$G$1186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6" l="1"/>
  <c r="K12" i="6"/>
  <c r="M12" i="6"/>
  <c r="M11" i="6"/>
  <c r="K11" i="6"/>
  <c r="H8" i="6"/>
  <c r="H7" i="6"/>
  <c r="E1066" i="5"/>
  <c r="I899" i="3"/>
  <c r="I898" i="3"/>
  <c r="I896" i="3"/>
  <c r="I753" i="3"/>
  <c r="I752" i="3"/>
  <c r="I751" i="3"/>
  <c r="I906" i="3"/>
  <c r="K906" i="3" s="1"/>
  <c r="I905" i="3"/>
  <c r="J905" i="3" s="1"/>
  <c r="I904" i="3"/>
  <c r="J904" i="3" s="1"/>
  <c r="I903" i="3"/>
  <c r="K903" i="3" s="1"/>
  <c r="I902" i="3"/>
  <c r="K902" i="3" s="1"/>
  <c r="I901" i="3"/>
  <c r="J901" i="3" s="1"/>
  <c r="I900" i="3"/>
  <c r="K900" i="3" s="1"/>
  <c r="I897" i="3"/>
  <c r="K897" i="3" s="1"/>
  <c r="I895" i="3"/>
  <c r="K895" i="3" s="1"/>
  <c r="I894" i="3"/>
  <c r="J894" i="3" s="1"/>
  <c r="I893" i="3"/>
  <c r="K893" i="3" s="1"/>
  <c r="I892" i="3"/>
  <c r="K892" i="3" s="1"/>
  <c r="I889" i="3"/>
  <c r="K889" i="3" s="1"/>
  <c r="I888" i="3"/>
  <c r="J888" i="3" s="1"/>
  <c r="I887" i="3"/>
  <c r="J887" i="3" s="1"/>
  <c r="I885" i="3"/>
  <c r="K885" i="3" s="1"/>
  <c r="I884" i="3"/>
  <c r="K884" i="3" s="1"/>
  <c r="I883" i="3"/>
  <c r="K883" i="3" s="1"/>
  <c r="I882" i="3"/>
  <c r="J882" i="3" s="1"/>
  <c r="I881" i="3"/>
  <c r="J881" i="3" s="1"/>
  <c r="I880" i="3"/>
  <c r="K880" i="3" s="1"/>
  <c r="I879" i="3"/>
  <c r="K879" i="3" s="1"/>
  <c r="I878" i="3"/>
  <c r="J878" i="3" s="1"/>
  <c r="I877" i="3"/>
  <c r="K877" i="3" s="1"/>
  <c r="I875" i="3"/>
  <c r="K875" i="3" s="1"/>
  <c r="I874" i="3"/>
  <c r="J874" i="3" s="1"/>
  <c r="I873" i="3"/>
  <c r="K873" i="3" s="1"/>
  <c r="I872" i="3"/>
  <c r="K872" i="3" s="1"/>
  <c r="I871" i="3"/>
  <c r="K871" i="3" s="1"/>
  <c r="I870" i="3"/>
  <c r="J870" i="3" s="1"/>
  <c r="I868" i="3"/>
  <c r="K868" i="3" s="1"/>
  <c r="I867" i="3"/>
  <c r="J867" i="3" s="1"/>
  <c r="I866" i="3"/>
  <c r="K866" i="3" s="1"/>
  <c r="I865" i="3"/>
  <c r="K865" i="3" s="1"/>
  <c r="I864" i="3"/>
  <c r="K864" i="3" s="1"/>
  <c r="I863" i="3"/>
  <c r="J863" i="3" s="1"/>
  <c r="I861" i="3"/>
  <c r="K861" i="3" s="1"/>
  <c r="I860" i="3"/>
  <c r="J860" i="3" s="1"/>
  <c r="I859" i="3"/>
  <c r="K859" i="3" s="1"/>
  <c r="I858" i="3"/>
  <c r="K858" i="3" s="1"/>
  <c r="I857" i="3"/>
  <c r="K857" i="3" s="1"/>
  <c r="I856" i="3"/>
  <c r="J856" i="3" s="1"/>
  <c r="I854" i="3"/>
  <c r="K854" i="3" s="1"/>
  <c r="I853" i="3"/>
  <c r="J853" i="3" s="1"/>
  <c r="I852" i="3"/>
  <c r="J852" i="3" s="1"/>
  <c r="I851" i="3"/>
  <c r="K851" i="3" s="1"/>
  <c r="I850" i="3"/>
  <c r="K850" i="3" s="1"/>
  <c r="I849" i="3"/>
  <c r="J849" i="3" s="1"/>
  <c r="I847" i="3"/>
  <c r="K847" i="3" s="1"/>
  <c r="I846" i="3"/>
  <c r="J846" i="3" s="1"/>
  <c r="I845" i="3"/>
  <c r="K845" i="3" s="1"/>
  <c r="I843" i="3"/>
  <c r="K843" i="3" s="1"/>
  <c r="I842" i="3"/>
  <c r="J842" i="3" s="1"/>
  <c r="I841" i="3"/>
  <c r="K841" i="3" s="1"/>
  <c r="I839" i="3"/>
  <c r="K839" i="3" s="1"/>
  <c r="I838" i="3"/>
  <c r="J838" i="3" s="1"/>
  <c r="I837" i="3"/>
  <c r="K837" i="3" s="1"/>
  <c r="I836" i="3"/>
  <c r="K836" i="3" s="1"/>
  <c r="I835" i="3"/>
  <c r="K835" i="3" s="1"/>
  <c r="I834" i="3"/>
  <c r="J834" i="3" s="1"/>
  <c r="I832" i="3"/>
  <c r="K832" i="3" s="1"/>
  <c r="I831" i="3"/>
  <c r="J831" i="3" s="1"/>
  <c r="I830" i="3"/>
  <c r="K830" i="3" s="1"/>
  <c r="I829" i="3"/>
  <c r="K829" i="3" s="1"/>
  <c r="I827" i="3"/>
  <c r="K827" i="3" s="1"/>
  <c r="I826" i="3"/>
  <c r="J826" i="3" s="1"/>
  <c r="I825" i="3"/>
  <c r="K825" i="3" s="1"/>
  <c r="I824" i="3"/>
  <c r="K824" i="3" s="1"/>
  <c r="I823" i="3"/>
  <c r="K823" i="3" s="1"/>
  <c r="I822" i="3"/>
  <c r="J822" i="3" s="1"/>
  <c r="I821" i="3"/>
  <c r="K821" i="3" s="1"/>
  <c r="I820" i="3"/>
  <c r="K820" i="3" s="1"/>
  <c r="I819" i="3"/>
  <c r="K819" i="3" s="1"/>
  <c r="I818" i="3"/>
  <c r="J818" i="3" s="1"/>
  <c r="I817" i="3"/>
  <c r="J817" i="3" s="1"/>
  <c r="I816" i="3"/>
  <c r="K816" i="3" s="1"/>
  <c r="I815" i="3"/>
  <c r="K815" i="3" s="1"/>
  <c r="I814" i="3"/>
  <c r="J814" i="3" s="1"/>
  <c r="I813" i="3"/>
  <c r="K813" i="3" s="1"/>
  <c r="I812" i="3"/>
  <c r="K812" i="3" s="1"/>
  <c r="I811" i="3"/>
  <c r="K811" i="3" s="1"/>
  <c r="I810" i="3"/>
  <c r="J810" i="3" s="1"/>
  <c r="I809" i="3"/>
  <c r="K809" i="3" s="1"/>
  <c r="I808" i="3"/>
  <c r="K808" i="3" s="1"/>
  <c r="I807" i="3"/>
  <c r="K807" i="3" s="1"/>
  <c r="I806" i="3"/>
  <c r="J806" i="3" s="1"/>
  <c r="I805" i="3"/>
  <c r="K805" i="3" s="1"/>
  <c r="I804" i="3"/>
  <c r="K804" i="3" s="1"/>
  <c r="I803" i="3"/>
  <c r="K803" i="3" s="1"/>
  <c r="I802" i="3"/>
  <c r="J802" i="3" s="1"/>
  <c r="I801" i="3"/>
  <c r="J801" i="3" s="1"/>
  <c r="I799" i="3"/>
  <c r="K799" i="3" s="1"/>
  <c r="I798" i="3"/>
  <c r="J798" i="3" s="1"/>
  <c r="I797" i="3"/>
  <c r="K797" i="3" s="1"/>
  <c r="I796" i="3"/>
  <c r="K796" i="3" s="1"/>
  <c r="I795" i="3"/>
  <c r="K795" i="3" s="1"/>
  <c r="I793" i="3"/>
  <c r="K793" i="3" s="1"/>
  <c r="I792" i="3"/>
  <c r="J792" i="3" s="1"/>
  <c r="I791" i="3"/>
  <c r="K791" i="3" s="1"/>
  <c r="I790" i="3"/>
  <c r="K790" i="3" s="1"/>
  <c r="I787" i="3"/>
  <c r="K787" i="3" s="1"/>
  <c r="I786" i="3"/>
  <c r="J786" i="3" s="1"/>
  <c r="I785" i="3"/>
  <c r="K785" i="3" s="1"/>
  <c r="I783" i="3"/>
  <c r="K783" i="3" s="1"/>
  <c r="I780" i="3"/>
  <c r="K780" i="3" s="1"/>
  <c r="I778" i="3"/>
  <c r="K778" i="3" s="1"/>
  <c r="I777" i="3"/>
  <c r="J777" i="3" s="1"/>
  <c r="I776" i="3"/>
  <c r="K776" i="3" s="1"/>
  <c r="I775" i="3"/>
  <c r="K775" i="3" s="1"/>
  <c r="I774" i="3"/>
  <c r="K774" i="3" s="1"/>
  <c r="I772" i="3"/>
  <c r="K772" i="3" s="1"/>
  <c r="I771" i="3"/>
  <c r="J771" i="3" s="1"/>
  <c r="I770" i="3"/>
  <c r="K770" i="3" s="1"/>
  <c r="I769" i="3"/>
  <c r="K769" i="3" s="1"/>
  <c r="I767" i="3"/>
  <c r="K767" i="3" s="1"/>
  <c r="I766" i="3"/>
  <c r="J766" i="3" s="1"/>
  <c r="I765" i="3"/>
  <c r="J765" i="3" s="1"/>
  <c r="I764" i="3"/>
  <c r="J764" i="3" s="1"/>
  <c r="I763" i="3"/>
  <c r="K763" i="3" s="1"/>
  <c r="I762" i="3"/>
  <c r="K762" i="3" s="1"/>
  <c r="I761" i="3"/>
  <c r="J761" i="3" s="1"/>
  <c r="I760" i="3"/>
  <c r="K760" i="3" s="1"/>
  <c r="I759" i="3"/>
  <c r="K759" i="3" s="1"/>
  <c r="I758" i="3"/>
  <c r="J758" i="3" s="1"/>
  <c r="I756" i="3"/>
  <c r="K756" i="3" s="1"/>
  <c r="I754" i="3"/>
  <c r="J754" i="3" s="1"/>
  <c r="I749" i="3"/>
  <c r="J749" i="3" s="1"/>
  <c r="I398" i="3"/>
  <c r="K398" i="3" s="1"/>
  <c r="I397" i="3"/>
  <c r="K397" i="3" s="1"/>
  <c r="I393" i="3"/>
  <c r="K393" i="3" s="1"/>
  <c r="I392" i="3"/>
  <c r="K392" i="3" s="1"/>
  <c r="I355" i="3"/>
  <c r="K355" i="3" s="1"/>
  <c r="I354" i="3"/>
  <c r="K354" i="3" s="1"/>
  <c r="I353" i="3"/>
  <c r="K353" i="3" s="1"/>
  <c r="I352" i="3"/>
  <c r="K352" i="3" s="1"/>
  <c r="I351" i="3"/>
  <c r="K351" i="3" s="1"/>
  <c r="I350" i="3"/>
  <c r="K350" i="3" s="1"/>
  <c r="I349" i="3"/>
  <c r="K349" i="3" s="1"/>
  <c r="I348" i="3"/>
  <c r="K348" i="3" s="1"/>
  <c r="I347" i="3"/>
  <c r="K347" i="3" s="1"/>
  <c r="I346" i="3"/>
  <c r="K346" i="3" s="1"/>
  <c r="I345" i="3"/>
  <c r="K345" i="3" s="1"/>
  <c r="I341" i="3"/>
  <c r="K341" i="3" s="1"/>
  <c r="I309" i="3"/>
  <c r="K309" i="3" s="1"/>
  <c r="I303" i="3"/>
  <c r="K303" i="3" s="1"/>
  <c r="I302" i="3"/>
  <c r="K302" i="3" s="1"/>
  <c r="I299" i="3"/>
  <c r="K299" i="3" s="1"/>
  <c r="I183" i="3"/>
  <c r="K183" i="3" s="1"/>
  <c r="I181" i="3"/>
  <c r="K181" i="3" s="1"/>
  <c r="I180" i="3"/>
  <c r="K180" i="3" s="1"/>
  <c r="I179" i="3"/>
  <c r="K179" i="3" s="1"/>
  <c r="J776" i="3" l="1"/>
  <c r="K905" i="3"/>
  <c r="K792" i="3"/>
  <c r="K749" i="3"/>
  <c r="K758" i="3"/>
  <c r="K761" i="3"/>
  <c r="K754" i="3"/>
  <c r="K802" i="3"/>
  <c r="J805" i="3"/>
  <c r="K888" i="3"/>
  <c r="J893" i="3"/>
  <c r="J897" i="3"/>
  <c r="K766" i="3"/>
  <c r="J770" i="3"/>
  <c r="K817" i="3"/>
  <c r="K882" i="3"/>
  <c r="J885" i="3"/>
  <c r="J830" i="3"/>
  <c r="K834" i="3"/>
  <c r="J837" i="3"/>
  <c r="J841" i="3"/>
  <c r="J845" i="3"/>
  <c r="K849" i="3"/>
  <c r="K852" i="3"/>
  <c r="K856" i="3"/>
  <c r="J859" i="3"/>
  <c r="K863" i="3"/>
  <c r="J866" i="3"/>
  <c r="J762" i="3"/>
  <c r="K801" i="3"/>
  <c r="K810" i="3"/>
  <c r="J813" i="3"/>
  <c r="K818" i="3"/>
  <c r="J821" i="3"/>
  <c r="K870" i="3"/>
  <c r="J873" i="3"/>
  <c r="J877" i="3"/>
  <c r="K765" i="3"/>
  <c r="J785" i="3"/>
  <c r="K798" i="3"/>
  <c r="K887" i="3"/>
  <c r="J900" i="3"/>
  <c r="K826" i="3"/>
  <c r="K881" i="3"/>
  <c r="K904" i="3"/>
  <c r="K771" i="3"/>
  <c r="K777" i="3"/>
  <c r="K786" i="3"/>
  <c r="J791" i="3"/>
  <c r="J797" i="3"/>
  <c r="K806" i="3"/>
  <c r="J809" i="3"/>
  <c r="K822" i="3"/>
  <c r="J825" i="3"/>
  <c r="K838" i="3"/>
  <c r="K846" i="3"/>
  <c r="K860" i="3"/>
  <c r="K874" i="3"/>
  <c r="K814" i="3"/>
  <c r="K831" i="3"/>
  <c r="K842" i="3"/>
  <c r="K853" i="3"/>
  <c r="K867" i="3"/>
  <c r="K878" i="3"/>
  <c r="K894" i="3"/>
  <c r="K901" i="3"/>
  <c r="J903" i="3"/>
  <c r="J902" i="3"/>
  <c r="J906" i="3"/>
  <c r="J892" i="3"/>
  <c r="J895" i="3"/>
  <c r="J889" i="3"/>
  <c r="J872" i="3"/>
  <c r="J880" i="3"/>
  <c r="J884" i="3"/>
  <c r="J871" i="3"/>
  <c r="J875" i="3"/>
  <c r="J879" i="3"/>
  <c r="J883" i="3"/>
  <c r="J865" i="3"/>
  <c r="J864" i="3"/>
  <c r="J868" i="3"/>
  <c r="J858" i="3"/>
  <c r="J857" i="3"/>
  <c r="J861" i="3"/>
  <c r="J851" i="3"/>
  <c r="J850" i="3"/>
  <c r="J854" i="3"/>
  <c r="J847" i="3"/>
  <c r="J843" i="3"/>
  <c r="J836" i="3"/>
  <c r="J835" i="3"/>
  <c r="J839" i="3"/>
  <c r="J829" i="3"/>
  <c r="J832" i="3"/>
  <c r="J804" i="3"/>
  <c r="J808" i="3"/>
  <c r="J812" i="3"/>
  <c r="J816" i="3"/>
  <c r="J820" i="3"/>
  <c r="J824" i="3"/>
  <c r="J803" i="3"/>
  <c r="J807" i="3"/>
  <c r="J811" i="3"/>
  <c r="J815" i="3"/>
  <c r="J819" i="3"/>
  <c r="J823" i="3"/>
  <c r="J827" i="3"/>
  <c r="J796" i="3"/>
  <c r="J795" i="3"/>
  <c r="J799" i="3"/>
  <c r="J790" i="3"/>
  <c r="J793" i="3"/>
  <c r="J787" i="3"/>
  <c r="J783" i="3"/>
  <c r="J780" i="3"/>
  <c r="J775" i="3"/>
  <c r="J774" i="3"/>
  <c r="J778" i="3"/>
  <c r="J769" i="3"/>
  <c r="J772" i="3"/>
  <c r="J760" i="3"/>
  <c r="J759" i="3"/>
  <c r="J763" i="3"/>
  <c r="K764" i="3"/>
  <c r="J767" i="3"/>
  <c r="J756" i="3"/>
  <c r="K1095" i="3"/>
  <c r="K1094" i="3"/>
  <c r="K1093" i="3"/>
  <c r="K1092" i="3"/>
  <c r="K1090" i="3"/>
  <c r="K1089" i="3"/>
  <c r="K1088" i="3"/>
  <c r="K1087" i="3"/>
  <c r="K1086" i="3"/>
  <c r="K1085" i="3"/>
  <c r="K1084" i="3"/>
  <c r="K1079" i="3"/>
  <c r="K1078" i="3"/>
  <c r="K1077" i="3"/>
  <c r="K1076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58" i="3"/>
  <c r="K1056" i="3"/>
  <c r="K1055" i="3"/>
  <c r="K1054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8" i="3"/>
  <c r="K1017" i="3"/>
  <c r="K1016" i="3"/>
  <c r="K1015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6" i="3"/>
  <c r="K985" i="3"/>
  <c r="K984" i="3"/>
  <c r="K983" i="3"/>
  <c r="K982" i="3"/>
  <c r="K981" i="3"/>
  <c r="K980" i="3"/>
  <c r="K979" i="3"/>
  <c r="K978" i="3"/>
  <c r="K977" i="3"/>
  <c r="K976" i="3"/>
  <c r="K974" i="3"/>
  <c r="K972" i="3"/>
  <c r="K971" i="3"/>
  <c r="K970" i="3"/>
  <c r="K968" i="3"/>
  <c r="K967" i="3"/>
  <c r="K966" i="3"/>
  <c r="K965" i="3"/>
  <c r="K963" i="3"/>
  <c r="K962" i="3"/>
  <c r="K960" i="3"/>
  <c r="K959" i="3"/>
  <c r="K958" i="3"/>
  <c r="K957" i="3"/>
  <c r="K956" i="3"/>
  <c r="K953" i="3"/>
  <c r="K951" i="3"/>
  <c r="K950" i="3"/>
  <c r="K949" i="3"/>
  <c r="K948" i="3"/>
  <c r="K946" i="3"/>
  <c r="K944" i="3"/>
  <c r="K942" i="3"/>
  <c r="K941" i="3"/>
  <c r="K939" i="3"/>
  <c r="K938" i="3"/>
  <c r="K937" i="3"/>
  <c r="K936" i="3"/>
  <c r="K934" i="3"/>
  <c r="K933" i="3"/>
  <c r="K932" i="3"/>
  <c r="K929" i="3"/>
  <c r="K927" i="3"/>
  <c r="K926" i="3"/>
  <c r="K925" i="3"/>
  <c r="K923" i="3"/>
  <c r="K922" i="3"/>
  <c r="K921" i="3"/>
  <c r="K919" i="3"/>
  <c r="K918" i="3"/>
  <c r="K917" i="3"/>
  <c r="K916" i="3"/>
  <c r="K915" i="3"/>
  <c r="K911" i="3"/>
  <c r="K746" i="3"/>
  <c r="K745" i="3"/>
  <c r="K744" i="3"/>
  <c r="K742" i="3"/>
  <c r="K741" i="3"/>
  <c r="K740" i="3"/>
  <c r="K739" i="3"/>
  <c r="K737" i="3"/>
  <c r="K734" i="3"/>
  <c r="K733" i="3"/>
  <c r="K732" i="3"/>
  <c r="K729" i="3"/>
  <c r="K728" i="3"/>
  <c r="K727" i="3"/>
  <c r="K726" i="3"/>
  <c r="K725" i="3"/>
  <c r="K723" i="3"/>
  <c r="K722" i="3"/>
  <c r="K721" i="3"/>
  <c r="K720" i="3"/>
  <c r="K717" i="3"/>
  <c r="K716" i="3"/>
  <c r="K715" i="3"/>
  <c r="K713" i="3"/>
  <c r="K712" i="3"/>
  <c r="K710" i="3"/>
  <c r="K709" i="3"/>
  <c r="K708" i="3"/>
  <c r="K707" i="3"/>
  <c r="K706" i="3"/>
  <c r="K705" i="3"/>
  <c r="K703" i="3"/>
  <c r="K702" i="3"/>
  <c r="K701" i="3"/>
  <c r="K699" i="3"/>
  <c r="K698" i="3"/>
  <c r="K696" i="3"/>
  <c r="K695" i="3"/>
  <c r="K694" i="3"/>
  <c r="K693" i="3"/>
  <c r="K692" i="3"/>
  <c r="K690" i="3"/>
  <c r="K689" i="3"/>
  <c r="K688" i="3"/>
  <c r="K687" i="3"/>
  <c r="K686" i="3"/>
  <c r="K685" i="3"/>
  <c r="K682" i="3"/>
  <c r="K681" i="3"/>
  <c r="K680" i="3"/>
  <c r="K679" i="3"/>
  <c r="K672" i="3"/>
  <c r="K670" i="3"/>
  <c r="K669" i="3"/>
  <c r="K668" i="3"/>
  <c r="K667" i="3"/>
  <c r="K666" i="3"/>
  <c r="K665" i="3"/>
  <c r="K664" i="3"/>
  <c r="K663" i="3"/>
  <c r="K662" i="3"/>
  <c r="K659" i="3"/>
  <c r="K658" i="3"/>
  <c r="K656" i="3"/>
  <c r="K655" i="3"/>
  <c r="K654" i="3"/>
  <c r="K652" i="3"/>
  <c r="K651" i="3"/>
  <c r="K650" i="3"/>
  <c r="K649" i="3"/>
  <c r="K648" i="3"/>
  <c r="K647" i="3"/>
  <c r="K646" i="3"/>
  <c r="K645" i="3"/>
  <c r="K643" i="3"/>
  <c r="K642" i="3"/>
  <c r="K641" i="3"/>
  <c r="K640" i="3"/>
  <c r="K638" i="3"/>
  <c r="K637" i="3"/>
  <c r="K636" i="3"/>
  <c r="K635" i="3"/>
  <c r="K633" i="3"/>
  <c r="K632" i="3"/>
  <c r="K630" i="3"/>
  <c r="K629" i="3"/>
  <c r="K628" i="3"/>
  <c r="K627" i="3"/>
  <c r="K626" i="3"/>
  <c r="K625" i="3"/>
  <c r="K624" i="3"/>
  <c r="K623" i="3"/>
  <c r="K621" i="3"/>
  <c r="K620" i="3"/>
  <c r="K617" i="3"/>
  <c r="K616" i="3"/>
  <c r="K615" i="3"/>
  <c r="K613" i="3"/>
  <c r="K612" i="3"/>
  <c r="K611" i="3"/>
  <c r="K610" i="3"/>
  <c r="K609" i="3"/>
  <c r="K608" i="3"/>
  <c r="K607" i="3"/>
  <c r="K605" i="3"/>
  <c r="K604" i="3"/>
  <c r="K603" i="3"/>
  <c r="K601" i="3"/>
  <c r="K600" i="3"/>
  <c r="K599" i="3"/>
  <c r="K598" i="3"/>
  <c r="K597" i="3"/>
  <c r="K596" i="3"/>
  <c r="K594" i="3"/>
  <c r="K593" i="3"/>
  <c r="K592" i="3"/>
  <c r="K591" i="3"/>
  <c r="K590" i="3"/>
  <c r="K589" i="3"/>
  <c r="K588" i="3"/>
  <c r="K587" i="3"/>
  <c r="K586" i="3"/>
  <c r="K584" i="3"/>
  <c r="K583" i="3"/>
  <c r="K582" i="3"/>
  <c r="K580" i="3"/>
  <c r="K579" i="3"/>
  <c r="K577" i="3"/>
  <c r="K576" i="3"/>
  <c r="K575" i="3"/>
  <c r="K574" i="3"/>
  <c r="K573" i="3"/>
  <c r="K572" i="3"/>
  <c r="K571" i="3"/>
  <c r="K570" i="3"/>
  <c r="K568" i="3"/>
  <c r="K567" i="3"/>
  <c r="K566" i="3"/>
  <c r="K561" i="3"/>
  <c r="K560" i="3"/>
  <c r="K558" i="3"/>
  <c r="K557" i="3"/>
  <c r="K555" i="3"/>
  <c r="K554" i="3"/>
  <c r="K552" i="3"/>
  <c r="K551" i="3"/>
  <c r="K549" i="3"/>
  <c r="K548" i="3"/>
  <c r="K546" i="3"/>
  <c r="K545" i="3"/>
  <c r="K542" i="3"/>
  <c r="K541" i="3"/>
  <c r="K540" i="3"/>
  <c r="K539" i="3"/>
  <c r="K538" i="3"/>
  <c r="K537" i="3"/>
  <c r="K536" i="3"/>
  <c r="K535" i="3"/>
  <c r="K534" i="3"/>
  <c r="K533" i="3"/>
  <c r="K532" i="3"/>
  <c r="K530" i="3"/>
  <c r="K529" i="3"/>
  <c r="K528" i="3"/>
  <c r="K527" i="3"/>
  <c r="K526" i="3"/>
  <c r="K525" i="3"/>
  <c r="K523" i="3"/>
  <c r="K522" i="3"/>
  <c r="K521" i="3"/>
  <c r="K519" i="3"/>
  <c r="K518" i="3"/>
  <c r="K517" i="3"/>
  <c r="K516" i="3"/>
  <c r="K514" i="3"/>
  <c r="K513" i="3"/>
  <c r="K511" i="3"/>
  <c r="K509" i="3"/>
  <c r="K508" i="3"/>
  <c r="K507" i="3"/>
  <c r="K506" i="3"/>
  <c r="K505" i="3"/>
  <c r="K504" i="3"/>
  <c r="K503" i="3"/>
  <c r="K501" i="3"/>
  <c r="K500" i="3"/>
  <c r="K498" i="3"/>
  <c r="K497" i="3"/>
  <c r="K496" i="3"/>
  <c r="K495" i="3"/>
  <c r="K494" i="3"/>
  <c r="K492" i="3"/>
  <c r="K490" i="3"/>
  <c r="K489" i="3"/>
  <c r="K487" i="3"/>
  <c r="K486" i="3"/>
  <c r="K484" i="3"/>
  <c r="K483" i="3"/>
  <c r="K482" i="3"/>
  <c r="K480" i="3"/>
  <c r="K479" i="3"/>
  <c r="K476" i="3"/>
  <c r="K473" i="3"/>
  <c r="K472" i="3"/>
  <c r="K471" i="3"/>
  <c r="K470" i="3"/>
  <c r="K469" i="3"/>
  <c r="K468" i="3"/>
  <c r="K467" i="3"/>
  <c r="K466" i="3"/>
  <c r="K465" i="3"/>
  <c r="K464" i="3"/>
  <c r="K463" i="3"/>
  <c r="K461" i="3"/>
  <c r="K460" i="3"/>
  <c r="K459" i="3"/>
  <c r="K458" i="3"/>
  <c r="K457" i="3"/>
  <c r="K455" i="3"/>
  <c r="K454" i="3"/>
  <c r="K453" i="3"/>
  <c r="K452" i="3"/>
  <c r="K451" i="3"/>
  <c r="K449" i="3"/>
  <c r="K448" i="3"/>
  <c r="K446" i="3"/>
  <c r="K445" i="3"/>
  <c r="K444" i="3"/>
  <c r="K443" i="3"/>
  <c r="K442" i="3"/>
  <c r="K441" i="3"/>
  <c r="K438" i="3"/>
  <c r="K437" i="3"/>
  <c r="K436" i="3"/>
  <c r="K435" i="3"/>
  <c r="K434" i="3"/>
  <c r="K433" i="3"/>
  <c r="K431" i="3"/>
  <c r="K430" i="3"/>
  <c r="K429" i="3"/>
  <c r="K428" i="3"/>
  <c r="K427" i="3"/>
  <c r="K426" i="3"/>
  <c r="K423" i="3"/>
  <c r="K422" i="3"/>
  <c r="K420" i="3"/>
  <c r="K419" i="3"/>
  <c r="K418" i="3"/>
  <c r="K417" i="3"/>
  <c r="K414" i="3"/>
  <c r="K413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6" i="3"/>
  <c r="K395" i="3"/>
  <c r="K394" i="3"/>
  <c r="K390" i="3"/>
  <c r="K389" i="3"/>
  <c r="K387" i="3"/>
  <c r="K386" i="3"/>
  <c r="K385" i="3"/>
  <c r="K384" i="3"/>
  <c r="K383" i="3"/>
  <c r="K382" i="3"/>
  <c r="K381" i="3"/>
  <c r="K378" i="3"/>
  <c r="K377" i="3"/>
  <c r="K376" i="3"/>
  <c r="K374" i="3"/>
  <c r="K373" i="3"/>
  <c r="K372" i="3"/>
  <c r="K370" i="3"/>
  <c r="K368" i="3"/>
  <c r="K366" i="3"/>
  <c r="K365" i="3"/>
  <c r="K364" i="3"/>
  <c r="K363" i="3"/>
  <c r="K362" i="3"/>
  <c r="K360" i="3"/>
  <c r="K359" i="3"/>
  <c r="K358" i="3"/>
  <c r="K343" i="3"/>
  <c r="K342" i="3"/>
  <c r="K339" i="3"/>
  <c r="K338" i="3"/>
  <c r="K336" i="3"/>
  <c r="K335" i="3"/>
  <c r="K334" i="3"/>
  <c r="K333" i="3"/>
  <c r="K332" i="3"/>
  <c r="K331" i="3"/>
  <c r="K330" i="3"/>
  <c r="K329" i="3"/>
  <c r="K328" i="3"/>
  <c r="K327" i="3"/>
  <c r="K326" i="3"/>
  <c r="K324" i="3"/>
  <c r="K323" i="3"/>
  <c r="K322" i="3"/>
  <c r="K321" i="3"/>
  <c r="K320" i="3"/>
  <c r="K319" i="3"/>
  <c r="K316" i="3"/>
  <c r="K315" i="3"/>
  <c r="K314" i="3"/>
  <c r="K313" i="3"/>
  <c r="K312" i="3"/>
  <c r="K311" i="3"/>
  <c r="K310" i="3"/>
  <c r="K308" i="3"/>
  <c r="K307" i="3"/>
  <c r="K306" i="3"/>
  <c r="K305" i="3"/>
  <c r="K301" i="3"/>
  <c r="K300" i="3"/>
  <c r="K298" i="3"/>
  <c r="K297" i="3"/>
  <c r="K296" i="3"/>
  <c r="K295" i="3"/>
  <c r="K294" i="3"/>
  <c r="K293" i="3"/>
  <c r="K292" i="3"/>
  <c r="K291" i="3"/>
  <c r="K290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4" i="3"/>
  <c r="K253" i="3"/>
  <c r="K252" i="3"/>
  <c r="K251" i="3"/>
  <c r="K250" i="3"/>
  <c r="K249" i="3"/>
  <c r="K248" i="3"/>
  <c r="K247" i="3"/>
  <c r="K246" i="3"/>
  <c r="K245" i="3"/>
  <c r="K244" i="3"/>
  <c r="K242" i="3"/>
  <c r="K241" i="3"/>
  <c r="K240" i="3"/>
  <c r="K239" i="3"/>
  <c r="K238" i="3"/>
  <c r="K237" i="3"/>
  <c r="K236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8" i="3"/>
  <c r="K206" i="3"/>
  <c r="K205" i="3"/>
  <c r="K203" i="3"/>
  <c r="K202" i="3"/>
  <c r="K200" i="3"/>
  <c r="K199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2" i="3"/>
  <c r="K178" i="3"/>
  <c r="K177" i="3"/>
  <c r="K176" i="3"/>
  <c r="K175" i="3"/>
  <c r="K174" i="3"/>
  <c r="K173" i="3"/>
  <c r="K172" i="3"/>
  <c r="K171" i="3"/>
  <c r="K170" i="3"/>
  <c r="K169" i="3"/>
  <c r="K168" i="3"/>
  <c r="K166" i="3"/>
  <c r="K165" i="3"/>
  <c r="K163" i="3"/>
  <c r="K162" i="3"/>
  <c r="K161" i="3"/>
  <c r="K160" i="3"/>
  <c r="K158" i="3"/>
  <c r="K155" i="3"/>
  <c r="K154" i="3"/>
  <c r="K150" i="3"/>
  <c r="K149" i="3"/>
  <c r="K148" i="3"/>
  <c r="K147" i="3"/>
  <c r="K145" i="3"/>
  <c r="K144" i="3"/>
  <c r="K143" i="3"/>
  <c r="K142" i="3"/>
  <c r="K140" i="3"/>
  <c r="K139" i="3"/>
  <c r="K138" i="3"/>
  <c r="K137" i="3"/>
  <c r="K136" i="3"/>
  <c r="K135" i="3"/>
  <c r="K133" i="3"/>
  <c r="K132" i="3"/>
  <c r="K131" i="3"/>
  <c r="K129" i="3"/>
  <c r="K128" i="3"/>
  <c r="K126" i="3"/>
  <c r="K125" i="3"/>
  <c r="K124" i="3"/>
  <c r="K123" i="3"/>
  <c r="K122" i="3"/>
  <c r="K120" i="3"/>
  <c r="K119" i="3"/>
  <c r="K118" i="3"/>
  <c r="K116" i="3"/>
  <c r="K115" i="3"/>
  <c r="K114" i="3"/>
  <c r="K113" i="3"/>
  <c r="K111" i="3"/>
  <c r="K110" i="3"/>
  <c r="K109" i="3"/>
  <c r="K108" i="3"/>
  <c r="K107" i="3"/>
  <c r="K106" i="3"/>
  <c r="K105" i="3"/>
  <c r="K104" i="3"/>
  <c r="K103" i="3"/>
  <c r="K101" i="3"/>
  <c r="K100" i="3"/>
  <c r="K99" i="3"/>
  <c r="K97" i="3"/>
  <c r="K96" i="3"/>
  <c r="K94" i="3"/>
  <c r="K92" i="3"/>
  <c r="K90" i="3"/>
  <c r="K88" i="3"/>
  <c r="K86" i="3"/>
  <c r="K85" i="3"/>
  <c r="K83" i="3"/>
  <c r="K81" i="3"/>
  <c r="K79" i="3"/>
  <c r="K77" i="3"/>
  <c r="K76" i="3"/>
  <c r="K75" i="3"/>
  <c r="K73" i="3"/>
  <c r="K72" i="3"/>
  <c r="K71" i="3"/>
  <c r="K69" i="3"/>
  <c r="K68" i="3"/>
  <c r="K67" i="3"/>
  <c r="K66" i="3"/>
  <c r="K65" i="3"/>
  <c r="K63" i="3"/>
  <c r="K62" i="3"/>
  <c r="K61" i="3"/>
  <c r="K60" i="3"/>
  <c r="K59" i="3"/>
  <c r="K58" i="3"/>
  <c r="K53" i="3"/>
  <c r="K51" i="3"/>
  <c r="K50" i="3"/>
  <c r="K49" i="3"/>
  <c r="K48" i="3"/>
  <c r="K46" i="3"/>
  <c r="K45" i="3"/>
  <c r="K44" i="3"/>
  <c r="K43" i="3"/>
  <c r="K42" i="3"/>
  <c r="K41" i="3"/>
  <c r="K40" i="3"/>
  <c r="K38" i="3"/>
  <c r="K37" i="3"/>
  <c r="K36" i="3"/>
  <c r="K35" i="3"/>
  <c r="K34" i="3"/>
  <c r="K33" i="3"/>
  <c r="K32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I1091" i="3" l="1"/>
  <c r="K1091" i="3" s="1"/>
  <c r="N1091" i="3"/>
  <c r="L1091" i="3"/>
  <c r="I1083" i="3"/>
  <c r="K1083" i="3" s="1"/>
  <c r="I1082" i="3"/>
  <c r="K1082" i="3" s="1"/>
  <c r="I1081" i="3"/>
  <c r="K1081" i="3" s="1"/>
  <c r="I1080" i="3"/>
  <c r="K1080" i="3" s="1"/>
  <c r="I1075" i="3"/>
  <c r="K1075" i="3" s="1"/>
  <c r="I1060" i="3"/>
  <c r="K1060" i="3" s="1"/>
  <c r="I1059" i="3"/>
  <c r="K1059" i="3" s="1"/>
  <c r="I1057" i="3"/>
  <c r="K1057" i="3" s="1"/>
  <c r="I1053" i="3"/>
  <c r="K1053" i="3" s="1"/>
  <c r="L1053" i="3" l="1"/>
  <c r="N1053" i="3" s="1"/>
  <c r="O1053" i="3" s="1"/>
  <c r="I1019" i="3"/>
  <c r="K1019" i="3" s="1"/>
  <c r="I1014" i="3"/>
  <c r="K1014" i="3" s="1"/>
  <c r="I987" i="3"/>
  <c r="K987" i="3" s="1"/>
  <c r="I975" i="3"/>
  <c r="K975" i="3" s="1"/>
  <c r="I913" i="3" l="1"/>
  <c r="K913" i="3" s="1"/>
  <c r="I910" i="3"/>
  <c r="K910" i="3" s="1"/>
  <c r="I909" i="3"/>
  <c r="K909" i="3" s="1"/>
  <c r="I677" i="3"/>
  <c r="K677" i="3" s="1"/>
  <c r="I676" i="3"/>
  <c r="K676" i="3" s="1"/>
  <c r="I675" i="3"/>
  <c r="K675" i="3" s="1"/>
  <c r="I674" i="3"/>
  <c r="K674" i="3" s="1"/>
  <c r="I673" i="3"/>
  <c r="K673" i="3" s="1"/>
  <c r="O513" i="3"/>
  <c r="I318" i="3"/>
  <c r="I683" i="3"/>
  <c r="K683" i="3" s="1"/>
  <c r="J318" i="3" l="1"/>
  <c r="K318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2" i="3"/>
  <c r="J971" i="3"/>
  <c r="J970" i="3"/>
  <c r="J968" i="3"/>
  <c r="J967" i="3"/>
  <c r="J966" i="3"/>
  <c r="J965" i="3"/>
  <c r="J963" i="3"/>
  <c r="J962" i="3"/>
  <c r="J960" i="3"/>
  <c r="J959" i="3"/>
  <c r="J958" i="3"/>
  <c r="J957" i="3"/>
  <c r="J956" i="3"/>
  <c r="J953" i="3"/>
  <c r="J951" i="3"/>
  <c r="J950" i="3"/>
  <c r="J949" i="3"/>
  <c r="J948" i="3"/>
  <c r="J946" i="3"/>
  <c r="J944" i="3"/>
  <c r="J942" i="3"/>
  <c r="J941" i="3"/>
  <c r="J939" i="3"/>
  <c r="J938" i="3"/>
  <c r="J937" i="3"/>
  <c r="J936" i="3"/>
  <c r="J934" i="3"/>
  <c r="J933" i="3"/>
  <c r="J932" i="3"/>
  <c r="J929" i="3"/>
  <c r="J927" i="3"/>
  <c r="J926" i="3"/>
  <c r="J925" i="3"/>
  <c r="J923" i="3"/>
  <c r="J922" i="3"/>
  <c r="J921" i="3"/>
  <c r="J919" i="3"/>
  <c r="J918" i="3"/>
  <c r="J917" i="3"/>
  <c r="J916" i="3"/>
  <c r="J915" i="3"/>
  <c r="J913" i="3"/>
  <c r="J911" i="3"/>
  <c r="J910" i="3"/>
  <c r="J909" i="3"/>
  <c r="J746" i="3"/>
  <c r="J745" i="3"/>
  <c r="J744" i="3"/>
  <c r="J742" i="3"/>
  <c r="J741" i="3"/>
  <c r="J740" i="3"/>
  <c r="J739" i="3"/>
  <c r="J737" i="3"/>
  <c r="J734" i="3"/>
  <c r="J733" i="3"/>
  <c r="J732" i="3"/>
  <c r="J729" i="3"/>
  <c r="J728" i="3"/>
  <c r="J727" i="3"/>
  <c r="J726" i="3"/>
  <c r="J725" i="3"/>
  <c r="J723" i="3"/>
  <c r="J722" i="3"/>
  <c r="J721" i="3"/>
  <c r="J720" i="3"/>
  <c r="J717" i="3"/>
  <c r="J716" i="3"/>
  <c r="J715" i="3"/>
  <c r="J713" i="3"/>
  <c r="J712" i="3"/>
  <c r="J710" i="3"/>
  <c r="J709" i="3"/>
  <c r="J708" i="3"/>
  <c r="J707" i="3"/>
  <c r="J706" i="3"/>
  <c r="J705" i="3"/>
  <c r="J703" i="3"/>
  <c r="J702" i="3"/>
  <c r="J701" i="3"/>
  <c r="J699" i="3"/>
  <c r="J698" i="3"/>
  <c r="J696" i="3"/>
  <c r="J695" i="3"/>
  <c r="J694" i="3"/>
  <c r="J693" i="3"/>
  <c r="J692" i="3"/>
  <c r="J690" i="3"/>
  <c r="J689" i="3"/>
  <c r="J688" i="3"/>
  <c r="J687" i="3"/>
  <c r="J686" i="3"/>
  <c r="J685" i="3"/>
  <c r="J683" i="3"/>
  <c r="J682" i="3"/>
  <c r="J681" i="3"/>
  <c r="J680" i="3"/>
  <c r="J679" i="3"/>
  <c r="J677" i="3"/>
  <c r="J676" i="3"/>
  <c r="J675" i="3"/>
  <c r="J674" i="3"/>
  <c r="J673" i="3"/>
  <c r="J672" i="3"/>
  <c r="J670" i="3"/>
  <c r="J669" i="3"/>
  <c r="J668" i="3"/>
  <c r="J667" i="3"/>
  <c r="J666" i="3"/>
  <c r="J665" i="3"/>
  <c r="J664" i="3"/>
  <c r="J663" i="3"/>
  <c r="J662" i="3"/>
  <c r="J659" i="3"/>
  <c r="J658" i="3"/>
  <c r="J656" i="3"/>
  <c r="J655" i="3"/>
  <c r="J654" i="3"/>
  <c r="J652" i="3"/>
  <c r="J651" i="3"/>
  <c r="J650" i="3"/>
  <c r="J649" i="3"/>
  <c r="J648" i="3"/>
  <c r="J647" i="3"/>
  <c r="J646" i="3"/>
  <c r="J645" i="3"/>
  <c r="J643" i="3"/>
  <c r="J642" i="3"/>
  <c r="J641" i="3"/>
  <c r="J640" i="3"/>
  <c r="J638" i="3"/>
  <c r="J637" i="3"/>
  <c r="J636" i="3"/>
  <c r="J635" i="3"/>
  <c r="J633" i="3"/>
  <c r="J632" i="3"/>
  <c r="J630" i="3"/>
  <c r="J629" i="3"/>
  <c r="J628" i="3"/>
  <c r="J627" i="3"/>
  <c r="J626" i="3"/>
  <c r="J625" i="3"/>
  <c r="J624" i="3"/>
  <c r="J623" i="3"/>
  <c r="J621" i="3"/>
  <c r="J620" i="3"/>
  <c r="J617" i="3"/>
  <c r="J616" i="3"/>
  <c r="J615" i="3"/>
  <c r="J613" i="3"/>
  <c r="J612" i="3"/>
  <c r="J611" i="3"/>
  <c r="J610" i="3"/>
  <c r="J609" i="3"/>
  <c r="J608" i="3"/>
  <c r="J607" i="3"/>
  <c r="J605" i="3"/>
  <c r="J604" i="3"/>
  <c r="J603" i="3"/>
  <c r="J601" i="3"/>
  <c r="J600" i="3"/>
  <c r="J599" i="3"/>
  <c r="J598" i="3"/>
  <c r="J597" i="3"/>
  <c r="J596" i="3"/>
  <c r="J594" i="3"/>
  <c r="J593" i="3"/>
  <c r="J592" i="3"/>
  <c r="J591" i="3"/>
  <c r="J590" i="3"/>
  <c r="J589" i="3"/>
  <c r="J588" i="3"/>
  <c r="J587" i="3"/>
  <c r="J586" i="3"/>
  <c r="J584" i="3"/>
  <c r="J583" i="3"/>
  <c r="J582" i="3"/>
  <c r="J580" i="3"/>
  <c r="J579" i="3"/>
  <c r="J577" i="3"/>
  <c r="J576" i="3"/>
  <c r="J575" i="3"/>
  <c r="J574" i="3"/>
  <c r="J573" i="3"/>
  <c r="J572" i="3"/>
  <c r="J571" i="3"/>
  <c r="J570" i="3"/>
  <c r="J568" i="3"/>
  <c r="J567" i="3"/>
  <c r="J566" i="3"/>
  <c r="J561" i="3"/>
  <c r="J560" i="3"/>
  <c r="J558" i="3"/>
  <c r="J557" i="3"/>
  <c r="J555" i="3"/>
  <c r="J554" i="3"/>
  <c r="J552" i="3"/>
  <c r="J551" i="3"/>
  <c r="J549" i="3"/>
  <c r="J548" i="3"/>
  <c r="J546" i="3"/>
  <c r="J545" i="3"/>
  <c r="J542" i="3"/>
  <c r="J541" i="3"/>
  <c r="J540" i="3"/>
  <c r="J539" i="3"/>
  <c r="J538" i="3"/>
  <c r="J537" i="3"/>
  <c r="J536" i="3"/>
  <c r="J535" i="3"/>
  <c r="J534" i="3"/>
  <c r="J533" i="3"/>
  <c r="J532" i="3"/>
  <c r="J530" i="3"/>
  <c r="J529" i="3"/>
  <c r="J528" i="3"/>
  <c r="J527" i="3"/>
  <c r="J526" i="3"/>
  <c r="J525" i="3"/>
  <c r="J523" i="3"/>
  <c r="J522" i="3"/>
  <c r="J521" i="3"/>
  <c r="J519" i="3"/>
  <c r="J518" i="3"/>
  <c r="J517" i="3"/>
  <c r="J516" i="3"/>
  <c r="J514" i="3"/>
  <c r="J513" i="3"/>
  <c r="J511" i="3"/>
  <c r="J509" i="3"/>
  <c r="J508" i="3"/>
  <c r="J507" i="3"/>
  <c r="J506" i="3"/>
  <c r="J505" i="3"/>
  <c r="J504" i="3"/>
  <c r="J503" i="3"/>
  <c r="J501" i="3"/>
  <c r="J500" i="3"/>
  <c r="J498" i="3"/>
  <c r="J497" i="3"/>
  <c r="J496" i="3"/>
  <c r="J495" i="3"/>
  <c r="J494" i="3"/>
  <c r="J492" i="3"/>
  <c r="J490" i="3"/>
  <c r="J489" i="3"/>
  <c r="J487" i="3"/>
  <c r="J486" i="3"/>
  <c r="J484" i="3"/>
  <c r="J483" i="3"/>
  <c r="J482" i="3"/>
  <c r="J480" i="3"/>
  <c r="J479" i="3"/>
  <c r="J476" i="3"/>
  <c r="J473" i="3"/>
  <c r="J472" i="3"/>
  <c r="J471" i="3"/>
  <c r="J470" i="3"/>
  <c r="J469" i="3"/>
  <c r="J468" i="3"/>
  <c r="J467" i="3"/>
  <c r="J466" i="3"/>
  <c r="J465" i="3"/>
  <c r="J464" i="3"/>
  <c r="J463" i="3"/>
  <c r="J461" i="3"/>
  <c r="J460" i="3"/>
  <c r="J459" i="3"/>
  <c r="J458" i="3"/>
  <c r="J457" i="3"/>
  <c r="J455" i="3"/>
  <c r="J454" i="3"/>
  <c r="J453" i="3"/>
  <c r="J452" i="3"/>
  <c r="J451" i="3"/>
  <c r="J449" i="3"/>
  <c r="J448" i="3"/>
  <c r="J446" i="3"/>
  <c r="J445" i="3"/>
  <c r="J444" i="3"/>
  <c r="J443" i="3"/>
  <c r="J442" i="3"/>
  <c r="J441" i="3"/>
  <c r="J438" i="3"/>
  <c r="J437" i="3"/>
  <c r="J436" i="3"/>
  <c r="J435" i="3"/>
  <c r="J434" i="3"/>
  <c r="J433" i="3"/>
  <c r="J431" i="3"/>
  <c r="J430" i="3"/>
  <c r="J429" i="3"/>
  <c r="J428" i="3"/>
  <c r="J427" i="3"/>
  <c r="J426" i="3"/>
  <c r="J423" i="3"/>
  <c r="J422" i="3"/>
  <c r="J420" i="3"/>
  <c r="J419" i="3"/>
  <c r="J418" i="3"/>
  <c r="J417" i="3"/>
  <c r="J414" i="3"/>
  <c r="J413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8" i="3"/>
  <c r="J397" i="3"/>
  <c r="J396" i="3"/>
  <c r="J395" i="3"/>
  <c r="J394" i="3"/>
  <c r="J393" i="3"/>
  <c r="J392" i="3"/>
  <c r="J390" i="3"/>
  <c r="J389" i="3"/>
  <c r="J387" i="3"/>
  <c r="J386" i="3"/>
  <c r="J385" i="3"/>
  <c r="J384" i="3"/>
  <c r="J383" i="3"/>
  <c r="J382" i="3"/>
  <c r="J381" i="3"/>
  <c r="J378" i="3"/>
  <c r="J377" i="3"/>
  <c r="J376" i="3"/>
  <c r="J374" i="3"/>
  <c r="J373" i="3"/>
  <c r="J372" i="3"/>
  <c r="J370" i="3"/>
  <c r="J368" i="3"/>
  <c r="J366" i="3"/>
  <c r="J365" i="3"/>
  <c r="J364" i="3"/>
  <c r="J363" i="3"/>
  <c r="J362" i="3"/>
  <c r="J360" i="3"/>
  <c r="J359" i="3"/>
  <c r="J358" i="3"/>
  <c r="J355" i="3"/>
  <c r="J354" i="3"/>
  <c r="J353" i="3"/>
  <c r="J352" i="3"/>
  <c r="J351" i="3"/>
  <c r="J350" i="3"/>
  <c r="J349" i="3"/>
  <c r="J348" i="3"/>
  <c r="J347" i="3"/>
  <c r="J346" i="3"/>
  <c r="J345" i="3"/>
  <c r="J343" i="3"/>
  <c r="J342" i="3"/>
  <c r="J341" i="3"/>
  <c r="J339" i="3"/>
  <c r="J338" i="3"/>
  <c r="J336" i="3"/>
  <c r="J335" i="3"/>
  <c r="J334" i="3"/>
  <c r="J333" i="3"/>
  <c r="J332" i="3"/>
  <c r="J331" i="3"/>
  <c r="J330" i="3"/>
  <c r="J329" i="3"/>
  <c r="J328" i="3"/>
  <c r="J327" i="3"/>
  <c r="J326" i="3"/>
  <c r="J324" i="3"/>
  <c r="J323" i="3"/>
  <c r="J322" i="3"/>
  <c r="J321" i="3"/>
  <c r="J320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4" i="3"/>
  <c r="J253" i="3"/>
  <c r="J252" i="3"/>
  <c r="J251" i="3"/>
  <c r="J250" i="3"/>
  <c r="J249" i="3"/>
  <c r="J248" i="3"/>
  <c r="J247" i="3"/>
  <c r="J246" i="3"/>
  <c r="J245" i="3"/>
  <c r="J244" i="3"/>
  <c r="J242" i="3"/>
  <c r="J241" i="3"/>
  <c r="J240" i="3"/>
  <c r="J239" i="3"/>
  <c r="J238" i="3"/>
  <c r="J237" i="3"/>
  <c r="J236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8" i="3"/>
  <c r="J206" i="3"/>
  <c r="J205" i="3"/>
  <c r="J203" i="3"/>
  <c r="J202" i="3"/>
  <c r="J200" i="3"/>
  <c r="J199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6" i="3"/>
  <c r="J165" i="3"/>
  <c r="J163" i="3"/>
  <c r="J162" i="3"/>
  <c r="J161" i="3"/>
  <c r="J160" i="3"/>
  <c r="J158" i="3"/>
  <c r="J155" i="3"/>
  <c r="J154" i="3"/>
  <c r="J150" i="3"/>
  <c r="J149" i="3"/>
  <c r="J148" i="3"/>
  <c r="J147" i="3"/>
  <c r="J145" i="3"/>
  <c r="J144" i="3"/>
  <c r="J143" i="3"/>
  <c r="J142" i="3"/>
  <c r="J140" i="3"/>
  <c r="J139" i="3"/>
  <c r="J138" i="3"/>
  <c r="J137" i="3"/>
  <c r="J136" i="3"/>
  <c r="J135" i="3"/>
  <c r="J133" i="3"/>
  <c r="J132" i="3"/>
  <c r="J131" i="3"/>
  <c r="J129" i="3"/>
  <c r="J128" i="3"/>
  <c r="J126" i="3"/>
  <c r="J125" i="3"/>
  <c r="J124" i="3"/>
  <c r="J123" i="3"/>
  <c r="J122" i="3"/>
  <c r="J120" i="3"/>
  <c r="J119" i="3"/>
  <c r="J118" i="3"/>
  <c r="J116" i="3"/>
  <c r="J115" i="3"/>
  <c r="J114" i="3"/>
  <c r="J113" i="3"/>
  <c r="J111" i="3"/>
  <c r="J110" i="3"/>
  <c r="J109" i="3"/>
  <c r="J108" i="3"/>
  <c r="J107" i="3"/>
  <c r="J106" i="3"/>
  <c r="J105" i="3"/>
  <c r="J104" i="3"/>
  <c r="J103" i="3"/>
  <c r="J101" i="3"/>
  <c r="J100" i="3"/>
  <c r="J99" i="3"/>
  <c r="J97" i="3"/>
  <c r="J96" i="3"/>
  <c r="J94" i="3"/>
  <c r="J92" i="3"/>
  <c r="J90" i="3"/>
  <c r="J88" i="3"/>
  <c r="J86" i="3"/>
  <c r="J85" i="3"/>
  <c r="J83" i="3"/>
  <c r="J81" i="3"/>
  <c r="J79" i="3"/>
  <c r="J77" i="3"/>
  <c r="J76" i="3"/>
  <c r="J75" i="3"/>
  <c r="J73" i="3"/>
  <c r="J72" i="3"/>
  <c r="J71" i="3"/>
  <c r="J69" i="3"/>
  <c r="J68" i="3"/>
  <c r="J67" i="3"/>
  <c r="J66" i="3"/>
  <c r="J65" i="3"/>
  <c r="J63" i="3"/>
  <c r="J62" i="3"/>
  <c r="J61" i="3"/>
  <c r="J60" i="3"/>
  <c r="J59" i="3"/>
  <c r="J58" i="3"/>
  <c r="J53" i="3"/>
  <c r="J51" i="3"/>
  <c r="J50" i="3"/>
  <c r="J49" i="3"/>
  <c r="J48" i="3"/>
  <c r="J46" i="3"/>
  <c r="J45" i="3"/>
  <c r="J44" i="3"/>
  <c r="J43" i="3"/>
  <c r="J42" i="3"/>
  <c r="J41" i="3"/>
  <c r="J40" i="3"/>
  <c r="J38" i="3"/>
  <c r="J37" i="3"/>
  <c r="J36" i="3"/>
  <c r="J35" i="3"/>
  <c r="J34" i="3"/>
  <c r="J33" i="3"/>
  <c r="J32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319" i="3" l="1"/>
</calcChain>
</file>

<file path=xl/sharedStrings.xml><?xml version="1.0" encoding="utf-8"?>
<sst xmlns="http://schemas.openxmlformats.org/spreadsheetml/2006/main" count="6811" uniqueCount="2616">
  <si>
    <r>
      <rPr>
        <b/>
        <sz val="11"/>
        <color rgb="FFFF0000"/>
        <rFont val="Bookman Old Style"/>
        <family val="1"/>
      </rPr>
      <t>GeNei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Bookman Old Style"/>
        <family val="1"/>
      </rPr>
      <t>Pricelist 2021-22</t>
    </r>
  </si>
  <si>
    <t>Catalog  No</t>
  </si>
  <si>
    <t>PI no.</t>
  </si>
  <si>
    <t>Product Description</t>
  </si>
  <si>
    <t>Pack</t>
  </si>
  <si>
    <t>Price ₹</t>
  </si>
  <si>
    <t>HSN Code</t>
  </si>
  <si>
    <t xml:space="preserve">GST </t>
  </si>
  <si>
    <t>Price for 22-23</t>
  </si>
  <si>
    <t>Percentage of Increase</t>
  </si>
  <si>
    <t>Final Price with Round off Nearest 10</t>
  </si>
  <si>
    <t>TOOLS FOR GENOMIC RESEARCH</t>
  </si>
  <si>
    <t>Restriction Enzymes</t>
  </si>
  <si>
    <t>0100100021730</t>
  </si>
  <si>
    <t>MBE1S</t>
  </si>
  <si>
    <t>BamH I, 2000Units, 10 U/µl</t>
  </si>
  <si>
    <t>1 EA</t>
  </si>
  <si>
    <t>0100300021730</t>
  </si>
  <si>
    <t>MBE3S</t>
  </si>
  <si>
    <t>EcoR I, 4000Units, 20 U/µl</t>
  </si>
  <si>
    <t>0100300041730</t>
  </si>
  <si>
    <t>MBE3L</t>
  </si>
  <si>
    <t>EcoR I, 20000Units, 20 U/µl</t>
  </si>
  <si>
    <t>0100900021730</t>
  </si>
  <si>
    <t>MBE9S</t>
  </si>
  <si>
    <t>EcoR V, 1200Units,  10 U/µl</t>
  </si>
  <si>
    <t>0101000041730</t>
  </si>
  <si>
    <t>MBE10L</t>
  </si>
  <si>
    <t>Hae III, 4000Units, 10 U/µl</t>
  </si>
  <si>
    <t>0100600021730</t>
  </si>
  <si>
    <t>MBE6S</t>
  </si>
  <si>
    <t>Hind III, 4000Units, 20 U/µl</t>
  </si>
  <si>
    <t>0102200041730</t>
  </si>
  <si>
    <t>MBE22L</t>
  </si>
  <si>
    <t>Kpn I, 4000Units, 10 U/µl</t>
  </si>
  <si>
    <t>0102700041730</t>
  </si>
  <si>
    <t>MBE27L</t>
  </si>
  <si>
    <t>Mbo I, 400Units, 10 U/µl</t>
  </si>
  <si>
    <t>0103100021730</t>
  </si>
  <si>
    <t>MBE31S</t>
  </si>
  <si>
    <t>Msp I, 400Units, 10 U/µl</t>
  </si>
  <si>
    <t>0101500041730</t>
  </si>
  <si>
    <t>MBE15L</t>
  </si>
  <si>
    <t>Nco I, 400Units, 10 U/µl</t>
  </si>
  <si>
    <t>0106200021730</t>
  </si>
  <si>
    <t>MBE62S</t>
  </si>
  <si>
    <t>Nde I, 4000Units, 20 U/µl</t>
  </si>
  <si>
    <t>0101600041730</t>
  </si>
  <si>
    <t>MBE16L</t>
  </si>
  <si>
    <t>Not I, 400Units, 10 U/µl</t>
  </si>
  <si>
    <t>0101200021730</t>
  </si>
  <si>
    <t>MBE12S</t>
  </si>
  <si>
    <t>Pst I, 1200Units, 10 U/µl</t>
  </si>
  <si>
    <t>0101800041730</t>
  </si>
  <si>
    <t>MBE18L</t>
  </si>
  <si>
    <t>Sac I, 2000Units, 10 U/µl</t>
  </si>
  <si>
    <t>0100400041730</t>
  </si>
  <si>
    <t>MBE4L</t>
  </si>
  <si>
    <t>Sal I, 2000Units, 20 U/µl</t>
  </si>
  <si>
    <t>0103800041730</t>
  </si>
  <si>
    <t>MBE38L</t>
  </si>
  <si>
    <t>Spe I, 400Units, 10 U/µl</t>
  </si>
  <si>
    <t>0100700021730</t>
  </si>
  <si>
    <t>MBE7S</t>
  </si>
  <si>
    <t>Taq I, 800Units, 10 U/µl</t>
  </si>
  <si>
    <t>0101100041730</t>
  </si>
  <si>
    <t>MBE11L</t>
  </si>
  <si>
    <t>Pvu II, 2000Units, 10 U/µl</t>
  </si>
  <si>
    <t>0104100041730</t>
  </si>
  <si>
    <t>MBE41L</t>
  </si>
  <si>
    <t>Ssp I, 500Units, 10 U/µl</t>
  </si>
  <si>
    <t>0102300021730</t>
  </si>
  <si>
    <t>MBE23L</t>
  </si>
  <si>
    <t>Xba I, 1000Units,10 U/µl</t>
  </si>
  <si>
    <t>0102400021730</t>
  </si>
  <si>
    <t>MBE24S</t>
  </si>
  <si>
    <t>Xho I, 1000Units, 10 U/µl</t>
  </si>
  <si>
    <t>Modifying Enzymes</t>
  </si>
  <si>
    <t>MME1S</t>
  </si>
  <si>
    <t>T4 DNA Ligase, 8000Units, 400U/µl</t>
  </si>
  <si>
    <t>MME1L</t>
  </si>
  <si>
    <t>T4 DNA Ligase, 40000Units, 400U/µl</t>
  </si>
  <si>
    <t>MME1HC</t>
  </si>
  <si>
    <t>T4 DNA Ligase (High Conc.), 100000Units</t>
  </si>
  <si>
    <t>KT91</t>
  </si>
  <si>
    <t>GeNei™ Instant Ligation Kit, 20 reactions</t>
  </si>
  <si>
    <t>MELB4</t>
  </si>
  <si>
    <t>Buffer Set for Ligation - Dilution Buffer for T4 DNA Ligase, 0.5 ml x 2</t>
  </si>
  <si>
    <t>MME4L</t>
  </si>
  <si>
    <t>T4 Polynucleotide Kinase, 1000Units, 10U/µl</t>
  </si>
  <si>
    <t>MME8S</t>
  </si>
  <si>
    <t>Alkaline Phosphatase (CIP) (Molecular Biology Grade), 200Units</t>
  </si>
  <si>
    <t>Nucleases</t>
  </si>
  <si>
    <t>0655600011730</t>
  </si>
  <si>
    <t>FC56</t>
  </si>
  <si>
    <t>DNase I (RNase Free), 1000Units</t>
  </si>
  <si>
    <t>FC28L</t>
  </si>
  <si>
    <t>DNase I, 50mg</t>
  </si>
  <si>
    <t>FC34S</t>
  </si>
  <si>
    <t>RNase A, 50mg</t>
  </si>
  <si>
    <t>FC34L</t>
  </si>
  <si>
    <t>RNase A, 250mg</t>
  </si>
  <si>
    <t>FC25S</t>
  </si>
  <si>
    <t>RNaseA (DNase free), 10 mg</t>
  </si>
  <si>
    <t>FC25L</t>
  </si>
  <si>
    <t>RNaseA (DNase free), 50 mg</t>
  </si>
  <si>
    <t>FC25J</t>
  </si>
  <si>
    <t>RNaseA (DNase free), 100 mg</t>
  </si>
  <si>
    <t>Proteases</t>
  </si>
  <si>
    <t>PK2L</t>
  </si>
  <si>
    <t xml:space="preserve">Proteinase K, Solution, 5 X 1 ml (20 mg/ml) </t>
  </si>
  <si>
    <t>PK1S</t>
  </si>
  <si>
    <t>Proteinase K, 25 mg</t>
  </si>
  <si>
    <t>PK1L</t>
  </si>
  <si>
    <t>Proteinase K, 100 mg</t>
  </si>
  <si>
    <t>PK1B</t>
  </si>
  <si>
    <t>Proteinase K, 1 g</t>
  </si>
  <si>
    <t>Rnase Inhibitor</t>
  </si>
  <si>
    <t>FC73S</t>
  </si>
  <si>
    <t>Recombinant RNase inhibitor, 1000 Units, 10U/µl</t>
  </si>
  <si>
    <t>Products for PCR</t>
  </si>
  <si>
    <t>Thermophilic Polymerases</t>
  </si>
  <si>
    <t>Taq DNA Polymerase (Supplied with 10X Buffer containing Gelatin and 15 mM MgCl2)</t>
  </si>
  <si>
    <t>0601600031730</t>
  </si>
  <si>
    <t>MME5L</t>
  </si>
  <si>
    <t>Taq DNA Polymerase (3 U/µl) (Includes Enzyme: 1 vial;10X Taq Buffer A: 1 vial), 250Units</t>
  </si>
  <si>
    <t>0601600051730</t>
  </si>
  <si>
    <t>MME5J</t>
  </si>
  <si>
    <t>Taq DNA Polymerase (3 U/µl) (Includes Enzyme: 1 vial;10X Taq Buffer A: 4 vials), 1000Units</t>
  </si>
  <si>
    <t>0601600061730</t>
  </si>
  <si>
    <t>MME5B</t>
  </si>
  <si>
    <t>Taq DNA Polymerase, 2 x 2500U (3 U/µl) (Includes Enzyme:2 vials;10X Taq Buffer A: 7 bottles x 3 ml), 5000Units</t>
  </si>
  <si>
    <t>0602300051730</t>
  </si>
  <si>
    <t>MME23L</t>
  </si>
  <si>
    <t>Taq DNA Polymerase (5 U/µl) (Includes Enzyme: 1 vial; 10X Taq Buffer A: 4 vials), 1000Units</t>
  </si>
  <si>
    <t>0602300061730</t>
  </si>
  <si>
    <t>MME23B</t>
  </si>
  <si>
    <t>Taq DNA Polymerase, 2 x 2500U (5 U/µl) (Includes Enzyme: 2 vials; 10X Taq Buffer A: 7 bottles x 3 ml), 5000Units</t>
  </si>
  <si>
    <t>0602400051730</t>
  </si>
  <si>
    <t>MME24L</t>
  </si>
  <si>
    <t>Taq DNA Polymerase (1 U/µl) (Includes Enzyme: 1 vial; 10X Taq Buffer A: 4 vials), 1000Units</t>
  </si>
  <si>
    <t>Taq DNA Polymerase (Supplied with 10X Buffer containing Gelatin, separate vial of 25 mM MgCl2)</t>
  </si>
  <si>
    <t>0602500051730</t>
  </si>
  <si>
    <t>MME25J</t>
  </si>
  <si>
    <t>Taq DNA Polymerase (3 U/µl) (Includes Enzyme: 1 vial; 10X Taq Buffer B: 4 vials; 25 mM MgCl2: 4 vials), 1000Units</t>
  </si>
  <si>
    <t>MME25B</t>
  </si>
  <si>
    <t>Taq DNA Polymerase, 2 x 2500U(3 U/µl) (Includes Enzyme: 2 vials; 10X Taq Buffer B: 7 bottles x 3 ml; 25 mM MgCl2: 7 bottles x 3 ml), 5000Units</t>
  </si>
  <si>
    <t>0602700051730</t>
  </si>
  <si>
    <t>MME27L</t>
  </si>
  <si>
    <t>Taq DNA Polymerase (5 U/µl) (Includes Enzyme: 1 vial; 10X Taq Buffer B: 4 vials; 25 mM MgCl2: 4 vials), 1000Units</t>
  </si>
  <si>
    <t>0602700061730</t>
  </si>
  <si>
    <t>MME27B</t>
  </si>
  <si>
    <t>Taq DNA Polymerase, 2 x 2500U (5 U/µl) (Includes Enzyme: 2 vials; 10X Taq Buffer B: 7 bottles x 3 ml; 25 mM MgCl2: 7 bottles x 3 ml), 5000Units</t>
  </si>
  <si>
    <t>0602800051730</t>
  </si>
  <si>
    <t>MME28L</t>
  </si>
  <si>
    <t>Taq DNA Polymerase (1 U/µl) (Includes Enzyme: 1 vial; 10X Taq Buffer B: 4 vials; 25 mM MgCl2: 4 vials), 1000Units</t>
  </si>
  <si>
    <t>Taq DNA Polymerase (Supplied with 10X Buffer containing TritonX-100 and 15 mM MgCl2)</t>
  </si>
  <si>
    <t>0602900051730</t>
  </si>
  <si>
    <t>MME29J</t>
  </si>
  <si>
    <t>Taq DNA Polymerase (3 U/µl) (Includes Enzyme: 1 vial; 10X Taq Buffer E: 4 vials), 1000Units</t>
  </si>
  <si>
    <t>0603000051730</t>
  </si>
  <si>
    <t>MME30L</t>
  </si>
  <si>
    <t>Taq DNA Polymerase (5 U/µl) (Includes Enzyme: 1 vial; 10X Taq Buffer E: 4 vials), 1000Units</t>
  </si>
  <si>
    <t>0603100051730</t>
  </si>
  <si>
    <t>MME31L</t>
  </si>
  <si>
    <t>Taq DNA Polymerase (1 U/µl) (Includes Enzyme: 1 vial; 10X Taq Buffer E: 4 vials), 1000Units</t>
  </si>
  <si>
    <t>Taq DNA Polymerase (Supplied with 10X Buffer containing TritonX-100, separate vial of 25 mM MgCl2)</t>
  </si>
  <si>
    <t>0603200051730</t>
  </si>
  <si>
    <t>MME32J</t>
  </si>
  <si>
    <t>Taq DNA Polymerase (3 U/µl) (Includes Enzyme: 1 vial; 10X Taq Buffer F: 4 vials; 25 mM MgCl2: 4 vials), 1000Units</t>
  </si>
  <si>
    <t>0603300051730</t>
  </si>
  <si>
    <t>MME33L</t>
  </si>
  <si>
    <t>Taq DNA Polymerase (5 U/µl) (Includes Enzyme: 1 vial; 10X Taq Buffer F: 4 vials; 25 mM MgCl2: 4 vials), 1000Units</t>
  </si>
  <si>
    <t>0603400051730</t>
  </si>
  <si>
    <t>MME34L</t>
  </si>
  <si>
    <t>Taq DNA Polymerase (1 U/µl) (Includes Enzyme: 1 vial; 10X Taq Buffer F: 4 vials; 25 mM MgCl2: 4 vials), 1000Units</t>
  </si>
  <si>
    <t>GeNei™ Red Taq DNA Polymerase(Supplied with 10X Buffer containing Gelatin and 15 mM MgCl2)</t>
  </si>
  <si>
    <t>0603500051730</t>
  </si>
  <si>
    <t xml:space="preserve">MME35J </t>
  </si>
  <si>
    <t>GeNei™ Red Taq DNA Polymerase (1 U/µl) (Includes Enzyme: 1 vial; 10X Taq Buffer A: 4 vials), 1000Units</t>
  </si>
  <si>
    <t>GeNei™ Red Taq DNA Polymerase (Supplied with 10X Buffer containing Gelatin, separate vial of 25 mM MgCl2)</t>
  </si>
  <si>
    <t>0603600051730</t>
  </si>
  <si>
    <t>MME36J</t>
  </si>
  <si>
    <t>GeNei™ Red Taq DNA Polymerase (1 U/µl) (Includes Enzyme: 1 vial; 10X Taq Buffer B: 4 vials; 25 mM MgCl2: 4 vials), 1000Units</t>
  </si>
  <si>
    <t>GeNei™ Red Taq DNA Polymerase (Supplied with 10X Buffer containing TritonX-100 and 15 mM MgCl2)</t>
  </si>
  <si>
    <t>0603700051730</t>
  </si>
  <si>
    <t xml:space="preserve">MME37J </t>
  </si>
  <si>
    <t>GeNei™ Red Taq DNA Polymerase (1 U/µl) (Includes Enzyme: 1 vial; 10X Taq Buffer E: 4 vials), 1000Units</t>
  </si>
  <si>
    <t xml:space="preserve">GeNei™ HotStart Taq DNA Polymerase
 (Supplied with 10X Buffer containing Gelatin and 15 mM MgCl2) </t>
  </si>
  <si>
    <t>0602000031730</t>
  </si>
  <si>
    <t>MME20L</t>
  </si>
  <si>
    <t>GeNei™ HotStart Taq DNA Polymerase (3 U/µl) (Includes Enzyme: 1 vial; 10X Taq Buffer A: 1 vial), 250Units</t>
  </si>
  <si>
    <t>0602000051730</t>
  </si>
  <si>
    <t>MME20J</t>
  </si>
  <si>
    <t>GeNei™ HotStart Taq DNA Polymerase (3 U/µl) (Includes Enzyme: 1 vial; 10X Taq Buffer A: 4 vials), 1000Units</t>
  </si>
  <si>
    <r>
      <rPr>
        <b/>
        <sz val="11"/>
        <color rgb="FFFF0000"/>
        <rFont val="Calibri"/>
        <family val="2"/>
        <scheme val="minor"/>
      </rPr>
      <t>GeNei™ HotStart Taq DNA Polymerase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(Supplied with 10X Buffer containing Gelatin, separate vial of 25 mM MgCl2)</t>
    </r>
  </si>
  <si>
    <t>0604000051730</t>
  </si>
  <si>
    <t>MME40J</t>
  </si>
  <si>
    <t>GeNei™ HotStart Taq DNA Polymerase (3 U/µl) (Includes Enzyme: 1 vial; 10X Taq Buffer B: 4 vials; 25 mM MgCl2: 4 vials), 1000Units</t>
  </si>
  <si>
    <t>Effi-Taq™ DNA Polymerase</t>
  </si>
  <si>
    <t>0604300031730</t>
  </si>
  <si>
    <t>MME43L</t>
  </si>
  <si>
    <t>Effi-Taq™ DNA Polymerase, 5 Units/µl, 250Units</t>
  </si>
  <si>
    <t>PR Polymerase</t>
  </si>
  <si>
    <t>0601700031730</t>
  </si>
  <si>
    <t>MME17M</t>
  </si>
  <si>
    <t>PR Polymerase, 250Units (Enzyme 3U/µl):1 Vial;10XPR Polymerase Assay Buffer:1 vial</t>
  </si>
  <si>
    <t>Bst Polymerase</t>
  </si>
  <si>
    <t>0604600011730</t>
  </si>
  <si>
    <t>MME46</t>
  </si>
  <si>
    <t>Bst Polymerase, 8U/µl, 1000U</t>
  </si>
  <si>
    <t>Taq DNA Polymerase Buffers containing Gelatin</t>
  </si>
  <si>
    <t>0653100011730</t>
  </si>
  <si>
    <t>METB1S</t>
  </si>
  <si>
    <t>Taq Buffer A (Tris with 15 mM MgCl2),  1ml</t>
  </si>
  <si>
    <t>0653200011730</t>
  </si>
  <si>
    <t>METB2S</t>
  </si>
  <si>
    <t>Taq Buffer B (Tris without MgCl2), 1ml</t>
  </si>
  <si>
    <t>Taq DNA Polymerase Buffers containing TritonX-100</t>
  </si>
  <si>
    <t>0653300011730</t>
  </si>
  <si>
    <t>METB13</t>
  </si>
  <si>
    <t>Taq Buffer E (1 ml) (Tris with 15 mM MgCl2),  1ml</t>
  </si>
  <si>
    <t>0653400011730</t>
  </si>
  <si>
    <t>METB14</t>
  </si>
  <si>
    <t>Taq Buffer F (1 ml) (Tris without MgCl2),  1ml</t>
  </si>
  <si>
    <t>0653500011730</t>
  </si>
  <si>
    <t>METB5</t>
  </si>
  <si>
    <t>MgCl2 25mM, 2ml.</t>
  </si>
  <si>
    <t>PCR MASTER MIX AND KITS</t>
  </si>
  <si>
    <t>0602200011730</t>
  </si>
  <si>
    <t>MME22S</t>
  </si>
  <si>
    <t>GeNei™ PCR Master Mix (2X)  100 reactions</t>
  </si>
  <si>
    <t>0602200031730</t>
  </si>
  <si>
    <t>MME22</t>
  </si>
  <si>
    <t>GeNei™ PCR Master Mix (2X)  5 x100 reactions</t>
  </si>
  <si>
    <t>0602200051730</t>
  </si>
  <si>
    <t>MME22L</t>
  </si>
  <si>
    <t>GeNei™ PCR Master Mix (2X) , 20X100 reactions</t>
  </si>
  <si>
    <t>0667700041730</t>
  </si>
  <si>
    <t>KT77</t>
  </si>
  <si>
    <t>GeNei™ PCR Master Mix Kit (2X) (with 100 bp DNA Ladder), 100 reactions</t>
  </si>
  <si>
    <t>0660300051730</t>
  </si>
  <si>
    <t>KT03</t>
  </si>
  <si>
    <t>GeNei™ DNA Amplification Reagent Kit (with Marker) ,100 reactions</t>
  </si>
  <si>
    <t>0660500011730</t>
  </si>
  <si>
    <t>KT03I</t>
  </si>
  <si>
    <t>GeNei™ DNA Amplification Kit (with Marker), 50 reactions</t>
  </si>
  <si>
    <t>0660400051730</t>
  </si>
  <si>
    <t>KT03C</t>
  </si>
  <si>
    <t>GeNei™ DNA Amplification Core Kit (with Marker), 100 reactions</t>
  </si>
  <si>
    <t>KT253</t>
  </si>
  <si>
    <t>GeNei™  Direct PCR Kit ( for Mammalian Cell lines, Bacteria &amp; Yeast), 50 reactions</t>
  </si>
  <si>
    <t>1EA</t>
  </si>
  <si>
    <t>KT254</t>
  </si>
  <si>
    <t>Mouse Tissue Direct GenAmp PCR Kit, 50 reactions</t>
  </si>
  <si>
    <t>GeNei™ Red DyePCR Master Mix (2X)</t>
  </si>
  <si>
    <t>0602100011730</t>
  </si>
  <si>
    <t>MME21S</t>
  </si>
  <si>
    <t>GeNei™ Red Dye PCR Master Mix (2X) , 100 reactions</t>
  </si>
  <si>
    <t>0602100031730</t>
  </si>
  <si>
    <t>MME21</t>
  </si>
  <si>
    <t>GeNei™ Red Dye PCR Master Mix (2X) , 5X100 reactions</t>
  </si>
  <si>
    <t>0602100051730</t>
  </si>
  <si>
    <t>MME21L</t>
  </si>
  <si>
    <t>GeNei™ Red Dye PCR Master Mix (2X), 2000 reactions</t>
  </si>
  <si>
    <t>0667800041730</t>
  </si>
  <si>
    <t>KT78</t>
  </si>
  <si>
    <t>GeNei™ Red Dye PCR Master Mix Kit (2X) (with 100 bp DNA Ladder). 5X20 reactions</t>
  </si>
  <si>
    <t>GeNei™ HotStart PCR Master Mix (2X)</t>
  </si>
  <si>
    <t>0604200011730</t>
  </si>
  <si>
    <t>MME42S</t>
  </si>
  <si>
    <t>GeNei™ HotStart PCR Master Mix (2X), 1 X 50 reactions</t>
  </si>
  <si>
    <t>0604200031730</t>
  </si>
  <si>
    <t>MME42L</t>
  </si>
  <si>
    <t>GeNei™ HotStart PCR Master Mix (2X), 5 X 50 reactions</t>
  </si>
  <si>
    <t>0604400021730</t>
  </si>
  <si>
    <t>MME44</t>
  </si>
  <si>
    <t>GeNei™ HotStart Blue Dye PCR mastermix (2X) 1X100 reactions</t>
  </si>
  <si>
    <t>XT-PCR Systems</t>
  </si>
  <si>
    <t>0601800031730</t>
  </si>
  <si>
    <t>MME18L</t>
  </si>
  <si>
    <t xml:space="preserve">XT-5 PCR system 250 U, (3 U/µl) (Enzyme: 1 Vial; 
XT-5 10X Assay Buffer 5B: 2 Vials) </t>
  </si>
  <si>
    <t>0601800051730</t>
  </si>
  <si>
    <t>MME18J</t>
  </si>
  <si>
    <t xml:space="preserve">XT-5 PCR system 1000 U, (3 U/µl) (Enzyme: 1Vial;
 XT-5 10x Assay Buffer 5B:2 Vials) </t>
  </si>
  <si>
    <t>0601900031730</t>
  </si>
  <si>
    <t>MME19L</t>
  </si>
  <si>
    <t xml:space="preserve">XT-20 PCR system 250 U, (3 U/µl) (Enzyme: 1Vial; 10x Assay Buffer 20A: 1 Vial; 10X Assay Buffer 20B: 1 Vial) </t>
  </si>
  <si>
    <t>0601900051730</t>
  </si>
  <si>
    <t>MME19J</t>
  </si>
  <si>
    <t xml:space="preserve">XT-20 PCR system 1000 U, (3 U/µl)(Enzyme: 1Vial; 10x Assay Buffer 20A: 2 Vials; 10X Assay Buffer 20B: 2 Vials) </t>
  </si>
  <si>
    <t>0667600011730</t>
  </si>
  <si>
    <t>KT76</t>
  </si>
  <si>
    <t xml:space="preserve">GeNei™ Long PCR 20 kb Ampli Kit, 50 reactions </t>
  </si>
  <si>
    <t>For GC rich tepmlate</t>
  </si>
  <si>
    <t>0653880011730</t>
  </si>
  <si>
    <t>FC58L</t>
  </si>
  <si>
    <t>MAGIC Amplification Solution (2.5X), (for GC-rich template), 1ml</t>
  </si>
  <si>
    <t>0669200011730</t>
  </si>
  <si>
    <t>KT92</t>
  </si>
  <si>
    <t xml:space="preserve">GeNei™ MAGIC Amplification Kit 1 (for GC-rich template)Using Taq DNA Polymerase, 50 Reactions </t>
  </si>
  <si>
    <t>RAPD Primer Sets</t>
  </si>
  <si>
    <t>0692100251730</t>
  </si>
  <si>
    <t>RBa-D</t>
  </si>
  <si>
    <t>Bacterial Primer Set - Full, 25 Nos</t>
  </si>
  <si>
    <t>0692300251730</t>
  </si>
  <si>
    <t>RFu-D</t>
  </si>
  <si>
    <t>Fungal Primer Set - Full, 25 Nos</t>
  </si>
  <si>
    <t>0692800251730</t>
  </si>
  <si>
    <t>Rpl-D</t>
  </si>
  <si>
    <t>Plant Primer Set - Full, 25 Nos</t>
  </si>
  <si>
    <t xml:space="preserve">dNTP SOLUTIONS dNTP Mix </t>
  </si>
  <si>
    <t>0652300031730</t>
  </si>
  <si>
    <t>FC23J</t>
  </si>
  <si>
    <t xml:space="preserve">dNTP Mix, 10 mM (2.5 mM each), 1000 µl </t>
  </si>
  <si>
    <t xml:space="preserve">1 EA </t>
  </si>
  <si>
    <t>0652400021730</t>
  </si>
  <si>
    <t>FC24L</t>
  </si>
  <si>
    <t>dNTP Mix, 10 mM (2.5 mM each), 4 x 200 µl</t>
  </si>
  <si>
    <t>0652400041730</t>
  </si>
  <si>
    <t>FC24J</t>
  </si>
  <si>
    <t>dNTP Mix, 10 mM (2.5 mM each), 4 x 1000 µl</t>
  </si>
  <si>
    <t>0652200011730</t>
  </si>
  <si>
    <t>FC23HL</t>
  </si>
  <si>
    <t>dNTP Mix, 100 mM (25 mM each), 100 µl</t>
  </si>
  <si>
    <t xml:space="preserve"> 1 EA </t>
  </si>
  <si>
    <t>0652200021730</t>
  </si>
  <si>
    <t>FC23HJ</t>
  </si>
  <si>
    <t>dNTP Mix, 100 mM (25 mM each), 1000 µl</t>
  </si>
  <si>
    <t>0652300021730</t>
  </si>
  <si>
    <t>FC23M</t>
  </si>
  <si>
    <t xml:space="preserve">dNTP Mix, 40 mM (10 mM each), 1000 µl </t>
  </si>
  <si>
    <t>dNTP Set</t>
  </si>
  <si>
    <t>0651200011730</t>
  </si>
  <si>
    <t>FC10</t>
  </si>
  <si>
    <t xml:space="preserve">dNTP Set, 10 mM, 4 x 100 µl </t>
  </si>
  <si>
    <t>0651200031730</t>
  </si>
  <si>
    <t>FC10J</t>
  </si>
  <si>
    <t>dNTP Set, 10 mM, 4 x 500 µl</t>
  </si>
  <si>
    <t>0651300021730</t>
  </si>
  <si>
    <t>FC13L</t>
  </si>
  <si>
    <t>dNTP Set, 10 mM, [5 x (4 x200 µl)] (20 vials)</t>
  </si>
  <si>
    <t>0651000031730</t>
  </si>
  <si>
    <t>FC10HJ</t>
  </si>
  <si>
    <t>dNTP Set, 100 mM, 4 x 250 µl</t>
  </si>
  <si>
    <t>dNTP Solution</t>
  </si>
  <si>
    <t>0650600011730</t>
  </si>
  <si>
    <t>FC6HL</t>
  </si>
  <si>
    <t>dATP, 100 mM, 100 µl</t>
  </si>
  <si>
    <t>0650700011730</t>
  </si>
  <si>
    <t>FC7HL</t>
  </si>
  <si>
    <t>dGTP, 100 mM, 100 µl</t>
  </si>
  <si>
    <t>0650800011730</t>
  </si>
  <si>
    <t>FC8HL</t>
  </si>
  <si>
    <t>dTTP, 100 mM, 100 µl</t>
  </si>
  <si>
    <t>0650900011730</t>
  </si>
  <si>
    <t>FC9HL</t>
  </si>
  <si>
    <t xml:space="preserve">dCTP, 100 mM, 100 µl </t>
  </si>
  <si>
    <t>DNA Diagnosis &amp; Reagents</t>
  </si>
  <si>
    <t>White Spot Syndrome Virus (WSSV) Detection Kit</t>
  </si>
  <si>
    <t>(Nested PCR Method)</t>
  </si>
  <si>
    <t>0680400011730</t>
  </si>
  <si>
    <t>WSSV25</t>
  </si>
  <si>
    <t xml:space="preserve">WSSV Detection Kit, (25 tests) </t>
  </si>
  <si>
    <t>0680500051730</t>
  </si>
  <si>
    <t>WSS V100A</t>
  </si>
  <si>
    <t>WSSV Detection Kit, 100 tests with Gel electrophoresis consumables</t>
  </si>
  <si>
    <t>Single Tube WSSV Detection Kit</t>
  </si>
  <si>
    <t>(Single Tube Nested PCR)</t>
  </si>
  <si>
    <t>0680300011730</t>
  </si>
  <si>
    <t>STWS SV50</t>
  </si>
  <si>
    <t>Single Tube WSSV Detection Kit, 50 tests</t>
  </si>
  <si>
    <t>Amplification Reagents Set for Human Pathogens</t>
  </si>
  <si>
    <t>0670300011730</t>
  </si>
  <si>
    <t>MTB25</t>
  </si>
  <si>
    <t>GeNei™ Amplification Reagents Set for Mycobacterium Tuberculosis , ( for 25 tests)</t>
  </si>
  <si>
    <t>0670300021730</t>
  </si>
  <si>
    <t>MTB50</t>
  </si>
  <si>
    <t>GeNei™ Amplification Reagents Set for Mycobacterium Tuberculosis,  (for 50 tests)</t>
  </si>
  <si>
    <t>0670200011730</t>
  </si>
  <si>
    <t>MAL25</t>
  </si>
  <si>
    <t xml:space="preserve">GeNei™ Amplification Reagents Set for Malarial Parasites, 25 tests </t>
  </si>
  <si>
    <t>0670100011730</t>
  </si>
  <si>
    <t>HPV25</t>
  </si>
  <si>
    <t>GeNei™ Amplification Reagents Set for Human Papilloma Virus, 25 tests</t>
  </si>
  <si>
    <t>AMPLIFICATION REAGENTS SET FOR PLANTS</t>
  </si>
  <si>
    <t>0681300011730</t>
  </si>
  <si>
    <t>KT234M</t>
  </si>
  <si>
    <t>Plant Direct GenAmp PCR Kit, 50 reactions</t>
  </si>
  <si>
    <t>0681300021730</t>
  </si>
  <si>
    <t>KT234L</t>
  </si>
  <si>
    <t>Plant Direct GenAmp PCR Kit,250 reactions</t>
  </si>
  <si>
    <t>PRODUCTS FOR RT-PCR</t>
  </si>
  <si>
    <t>0600900021730</t>
  </si>
  <si>
    <t>MME9L</t>
  </si>
  <si>
    <t>AMV Reverse Transcriptase, 100Units, 10U/µl</t>
  </si>
  <si>
    <t>0601300051730</t>
  </si>
  <si>
    <t>MME13S</t>
  </si>
  <si>
    <t>M-MuLV Reverse Transcriptase, 1000Units, 50 reaction, 20 U/ µl</t>
  </si>
  <si>
    <t>0601300061730</t>
  </si>
  <si>
    <t>MME13L</t>
  </si>
  <si>
    <t>M-MuLV Reverse Transcriptase, 5000Units,          250 reactions, 20 U/ µl</t>
  </si>
  <si>
    <t>0604500011730</t>
  </si>
  <si>
    <t>MME45S</t>
  </si>
  <si>
    <t>MMLV III Reverse Transcriptase (100U/µl), 1000 U</t>
  </si>
  <si>
    <t>0604500021730</t>
  </si>
  <si>
    <t>MME45L</t>
  </si>
  <si>
    <t>MMLV III Reverse Transcriptase (100U/µl), 5000U</t>
  </si>
  <si>
    <t>0604500031730</t>
  </si>
  <si>
    <t>MME45B</t>
  </si>
  <si>
    <t>MMLV III Reverse Transcriptase (100U/µl), 10000U</t>
  </si>
  <si>
    <t>0604500041730</t>
  </si>
  <si>
    <t>MME45HS</t>
  </si>
  <si>
    <t>MMLV III Reverse Transcriptase (200U/µl), 2000U</t>
  </si>
  <si>
    <t>0604500051730</t>
  </si>
  <si>
    <t>MME45HC</t>
  </si>
  <si>
    <t>MMLV III Reverse Transcriptase (200U/µl),10000U</t>
  </si>
  <si>
    <t>0662400011730</t>
  </si>
  <si>
    <t>KT24</t>
  </si>
  <si>
    <t>GeNei™ AMV RT-PCR Kit, 20 reactions</t>
  </si>
  <si>
    <t>0662400021730</t>
  </si>
  <si>
    <t>KT24M</t>
  </si>
  <si>
    <t>GeNei™ AMV RT-PCR Kit, 50 reactions</t>
  </si>
  <si>
    <t>0667400011730</t>
  </si>
  <si>
    <t>KT74</t>
  </si>
  <si>
    <t>GeNei™ M-MuLV RT-PCR Kit, 20 reactions</t>
  </si>
  <si>
    <t>0661600021730</t>
  </si>
  <si>
    <t>KT116M</t>
  </si>
  <si>
    <t>GeNei™ One Step AMV RT-PCR Kit, 25 reactions</t>
  </si>
  <si>
    <t>0661700021730</t>
  </si>
  <si>
    <t>KT117M</t>
  </si>
  <si>
    <t>GeNei™ One Step M-MuLV RT-PCR Kit, 25 reactions</t>
  </si>
  <si>
    <t>0661700051730</t>
  </si>
  <si>
    <t>KT117L</t>
  </si>
  <si>
    <t>GeNei™ One Step M-MuLV RT-PCR Kit, 100 reactions</t>
  </si>
  <si>
    <t>0667800021730</t>
  </si>
  <si>
    <t>KT178S</t>
  </si>
  <si>
    <t xml:space="preserve">cDNAdirect™ Kit, 20 preps </t>
  </si>
  <si>
    <t>0695100011730</t>
  </si>
  <si>
    <t>SYB1</t>
  </si>
  <si>
    <t xml:space="preserve"> SYBR Green qPCR Master Mix, 200 x 25 µL rxns/ 500 x 10 µL rxns</t>
  </si>
  <si>
    <t>PRODUCTS FOR CLONING</t>
  </si>
  <si>
    <t>MBV1S</t>
  </si>
  <si>
    <t>pUC18, 10µg</t>
  </si>
  <si>
    <t>MBV1L</t>
  </si>
  <si>
    <t>pUC18, 50µg</t>
  </si>
  <si>
    <t>MBV2L</t>
  </si>
  <si>
    <t>pUC19, 50µg</t>
  </si>
  <si>
    <t>MBV1CL</t>
  </si>
  <si>
    <t>pUC18 (Cesium Chloride Purified), 50µg</t>
  </si>
  <si>
    <t>MBV2CL</t>
  </si>
  <si>
    <t>pUC19 (Cesium Chloride Purified), 50µg</t>
  </si>
  <si>
    <t>MBV3S</t>
  </si>
  <si>
    <t>pBR322, 10µg</t>
  </si>
  <si>
    <t>MBV3L</t>
  </si>
  <si>
    <t>pBR322, 50µg</t>
  </si>
  <si>
    <t>MBV3CL</t>
  </si>
  <si>
    <t>pBR322 (Cesium Chloride Purified), 50µg</t>
  </si>
  <si>
    <t>MBV6S</t>
  </si>
  <si>
    <t>Lambda DNA, 60µg</t>
  </si>
  <si>
    <t>MBV6L</t>
  </si>
  <si>
    <t>Lambda DNA, 300µg</t>
  </si>
  <si>
    <t>KT63A</t>
  </si>
  <si>
    <t>GeNei™ Instant Cloning Kit, 10 reactions</t>
  </si>
  <si>
    <t>KT26</t>
  </si>
  <si>
    <t>GeNei™ Competent Cells Preparation Kit (A), 50 reactions (Calcium Chloride method)</t>
  </si>
  <si>
    <t>KT27</t>
  </si>
  <si>
    <t>GeNei™ Competent Cells Preparation Kit (B), 50 reactions ( Modified Calcium Chloride method)</t>
  </si>
  <si>
    <t>DNA Sequencing Primers</t>
  </si>
  <si>
    <t>0692470071730</t>
  </si>
  <si>
    <t>RH6</t>
  </si>
  <si>
    <t>Random Hexamer (6 mer), 7µg</t>
  </si>
  <si>
    <t>0690970071730</t>
  </si>
  <si>
    <t>DT 18</t>
  </si>
  <si>
    <t>Oligo dT primer pd (T)18, 7µg</t>
  </si>
  <si>
    <t>Genomic DNA</t>
  </si>
  <si>
    <t>CTS</t>
  </si>
  <si>
    <t>Calf Thymus DNA, 1mg</t>
  </si>
  <si>
    <t>CTL</t>
  </si>
  <si>
    <t>Calf Thymus DNA, 4 x 1 mg</t>
  </si>
  <si>
    <t>Bacterial Strains</t>
  </si>
  <si>
    <t>EC5</t>
  </si>
  <si>
    <t>E.coli JM101, 1 vial</t>
  </si>
  <si>
    <t>EC6</t>
  </si>
  <si>
    <t>E.coli JM109, 1 vial</t>
  </si>
  <si>
    <t>Products for Mutagenesis</t>
  </si>
  <si>
    <t>0667100021730</t>
  </si>
  <si>
    <t>KT71</t>
  </si>
  <si>
    <t>GeNei™ InSite PCR-Based Site Directed Mutagenesis Kit, 10 reactions</t>
  </si>
  <si>
    <t>Nucleic Acid Purification - DNA</t>
  </si>
  <si>
    <t>KT169</t>
  </si>
  <si>
    <t xml:space="preserve">PureSol™ Plasmid Isolation Kit, 50 preps </t>
  </si>
  <si>
    <t>KT170</t>
  </si>
  <si>
    <t>UniFlex™ DNA Isolation Kit, 100 preps</t>
  </si>
  <si>
    <t>KT22</t>
  </si>
  <si>
    <t xml:space="preserve">GeNei™ Plant DNA Extraction Kit (for PCR amplification), 100 preps </t>
  </si>
  <si>
    <t>KT55</t>
  </si>
  <si>
    <t xml:space="preserve">GeNei™ CTAB Plant DNA Extraction Kit (from leaves), 10 preps </t>
  </si>
  <si>
    <t>KT23</t>
  </si>
  <si>
    <t xml:space="preserve">GeNei™ Whole Blood DNA Extraction Kit (from fresh / frozen blood), 50 preps </t>
  </si>
  <si>
    <t>KT02</t>
  </si>
  <si>
    <t xml:space="preserve">GeNei™ Gel Extraction Kit, 100 preps ( Silica -Solution Based) </t>
  </si>
  <si>
    <t>KT204</t>
  </si>
  <si>
    <t xml:space="preserve">Genpro™ 3-in-1 Isolation Kit-Cells and Tissues, 20 preps </t>
  </si>
  <si>
    <t>KT205</t>
  </si>
  <si>
    <t>Genpro™ 3-in-1 Isolation Kit-Blood, 20 preps</t>
  </si>
  <si>
    <t>KT206</t>
  </si>
  <si>
    <t>Genpro™ 3-in-1 Isolation Kit-Plant, 20 preps</t>
  </si>
  <si>
    <t>KT208</t>
  </si>
  <si>
    <t>Genpro™ 3-in-1 Isolation Kit-Bacteria, 20 preps</t>
  </si>
  <si>
    <t>KT152L</t>
  </si>
  <si>
    <t xml:space="preserve">GeneiPure™ Plasmid Purification Kit, 50 preps </t>
  </si>
  <si>
    <t>KT159M</t>
  </si>
  <si>
    <t>GeneiPure™ Bacterial DNA Purification Kit, 20 preps</t>
  </si>
  <si>
    <t>KT159L</t>
  </si>
  <si>
    <t>GeneiPure™ Bacterial DNA Purification Kit, 50 preps</t>
  </si>
  <si>
    <t>KT158M</t>
  </si>
  <si>
    <t>GeneiPure™ Yeast DNA Preparation Kit, 20 preps</t>
  </si>
  <si>
    <t>KT157M</t>
  </si>
  <si>
    <t>GeneiPure™ Plant Genomic DNA Purification Kit, 20 preps</t>
  </si>
  <si>
    <t>KT157L</t>
  </si>
  <si>
    <t>GeneiPure™ Plant Genomic DNA Purification Kit, 50 preps</t>
  </si>
  <si>
    <t>KT155L</t>
  </si>
  <si>
    <t>GeneiPure™ Genomic DNA Purification Kit - Mammalian tissues, 50 preps</t>
  </si>
  <si>
    <t>KT156L</t>
  </si>
  <si>
    <t>GeneiPure™ Genomic DNA Purification Kit - Cells and Blood, 50 preps</t>
  </si>
  <si>
    <t>KT153L</t>
  </si>
  <si>
    <t xml:space="preserve">GeneiPure™ Quick PCR Purification Kit, 50 preps </t>
  </si>
  <si>
    <t>KT153J</t>
  </si>
  <si>
    <t>GeneiPure™ Quick PCR Purification Kit, 250 preps</t>
  </si>
  <si>
    <t>KT154M</t>
  </si>
  <si>
    <t>GeneiPure™ Gel Extraction Kit, 20 preps</t>
  </si>
  <si>
    <t>KT154L</t>
  </si>
  <si>
    <t xml:space="preserve">GeneiPure™ Gel Extraction Kit, 50 preps </t>
  </si>
  <si>
    <t>FC85M</t>
  </si>
  <si>
    <t xml:space="preserve">STET Lysis solution, 50 ml </t>
  </si>
  <si>
    <t>2117300021730</t>
  </si>
  <si>
    <t>KT-300</t>
  </si>
  <si>
    <t>GeneiPure™ Fungal DNA Purification Kit, 20 preps</t>
  </si>
  <si>
    <t>KT305</t>
  </si>
  <si>
    <t>gDNA Purification Kit - Cotton leaves, Seed and Lint, 20 preps</t>
  </si>
  <si>
    <t>Products for Forensic Studies</t>
  </si>
  <si>
    <t>KT179</t>
  </si>
  <si>
    <t>GeneiPureID™ DNA Isolation Kit -Dried Blood, 10 preps</t>
  </si>
  <si>
    <t>KT179L</t>
  </si>
  <si>
    <t>GeneiPureID™ DNA Isolation Kit -Dried Blood, 50 preps</t>
  </si>
  <si>
    <t>KT180</t>
  </si>
  <si>
    <t>GeneiPureID™ DNA Isolation Kit-Semen, 10 preps</t>
  </si>
  <si>
    <t>KT181</t>
  </si>
  <si>
    <t>GeneiPureID™ DNA Isolation Kit-Bone, 10 preps</t>
  </si>
  <si>
    <t>KT181L</t>
  </si>
  <si>
    <t>GeneiPureID™ DNA Isolation Kit-Bone, 50 preps</t>
  </si>
  <si>
    <t>KT184</t>
  </si>
  <si>
    <t>GeneiPureID™ DNA Isolation Kit-Saliva, 10 preps</t>
  </si>
  <si>
    <t>KT210</t>
  </si>
  <si>
    <t>GeneiPureID™ DNA Isolation Kit-Skin, 10 preps</t>
  </si>
  <si>
    <t>Nucleic Acid Purification - RNA</t>
  </si>
  <si>
    <t>KT151L</t>
  </si>
  <si>
    <t>RaFlex Total RNA Isolation Kit (for Plants), 50 preps</t>
  </si>
  <si>
    <t>KT151A</t>
  </si>
  <si>
    <t xml:space="preserve">RaFlex Total RNA Isolation Kit (Animal Cells &amp; Tissues,Blood, Bacteria), 50 preps </t>
  </si>
  <si>
    <t>KT98</t>
  </si>
  <si>
    <t>GeNei™ Plant RNA Isolation Kit, 10 preps</t>
  </si>
  <si>
    <t>FC64</t>
  </si>
  <si>
    <t>GeNei™ TRIsoln, 100ml</t>
  </si>
  <si>
    <t>KT171</t>
  </si>
  <si>
    <t>GeneiPure™ Total RNA Isolation Kit-Cells and Tissues, 20 preps</t>
  </si>
  <si>
    <t>KT175</t>
  </si>
  <si>
    <t xml:space="preserve">GeneiPure™ Total RNA Isolation Kit -Bacteria, 20 preps </t>
  </si>
  <si>
    <t>KT245</t>
  </si>
  <si>
    <t>MicroRNA Isolation Kit- Cells &amp; tissues, 20 preps</t>
  </si>
  <si>
    <t>KT173</t>
  </si>
  <si>
    <t>Total RNA Isolation Kit- Blood, 20 preps</t>
  </si>
  <si>
    <t>KT174</t>
  </si>
  <si>
    <t>Total RNA Isolation Kit- Yeast, 20 preps</t>
  </si>
  <si>
    <t>2117200021730</t>
  </si>
  <si>
    <t>KT172</t>
  </si>
  <si>
    <t>GeneiPure™ Total RNA Isolation Mini Kit-Plants, 20 preps</t>
  </si>
  <si>
    <t>2117200031730</t>
  </si>
  <si>
    <t xml:space="preserve">KT172L </t>
  </si>
  <si>
    <t>GeneiPure ™ Total RNA Isolation Mini Kit-Plants, 50 preps</t>
  </si>
  <si>
    <t>LADDERS, RULERS AND MARKERS</t>
  </si>
  <si>
    <t>MBD31</t>
  </si>
  <si>
    <t>StepUp™ 50bp DNA Ladder (100 loads), 50 µg</t>
  </si>
  <si>
    <t xml:space="preserve">RMBD31L </t>
  </si>
  <si>
    <r>
      <t xml:space="preserve">StepUp™ 50bp DNA Ladder Ready To Use (100 loads), 50 µg </t>
    </r>
    <r>
      <rPr>
        <b/>
        <sz val="18"/>
        <color rgb="FFFFFF00"/>
        <rFont val="Calibri"/>
        <family val="2"/>
        <scheme val="minor"/>
      </rPr>
      <t/>
    </r>
  </si>
  <si>
    <t>MBD13</t>
  </si>
  <si>
    <t>StepUp™ 100bp DNA Ladder (100 loads), 50 µg</t>
  </si>
  <si>
    <t>MBD13J</t>
  </si>
  <si>
    <t>StepUp™ 100 bp DNA Ladder, (200 loads)100 µg</t>
  </si>
  <si>
    <t>RMBD13</t>
  </si>
  <si>
    <t>StepUp™ 100 bp DNA Ladder  Ready To Use (100 loads),  50 µg</t>
  </si>
  <si>
    <t>2653070501730</t>
  </si>
  <si>
    <t>MBD30</t>
  </si>
  <si>
    <t>StepUp™ 250bp DNA Ladder (100 loads), 50µg</t>
  </si>
  <si>
    <t>RMBD30L</t>
  </si>
  <si>
    <t xml:space="preserve">StepUp™ 250bp DNA Ladder Ready To Use (100 loads), 50 µg </t>
  </si>
  <si>
    <t>MBD19</t>
  </si>
  <si>
    <t>StepUp™ 500 bp DNA Ladder, 50 µg (100 loads)</t>
  </si>
  <si>
    <t>RMBD19</t>
  </si>
  <si>
    <t>StepUp™ 500 bp DNA Ladder, Ready To Use, 50 µg, (100 Loads)</t>
  </si>
  <si>
    <t>MBD20</t>
  </si>
  <si>
    <t>StepUp™ 1 kb DNA Ladder, 50 µg, (100 loads)</t>
  </si>
  <si>
    <t>RMBD20</t>
  </si>
  <si>
    <t>StepUp™ 1 kb DNA Ladder  Ready To Use, 50 µg, (100 loads)</t>
  </si>
  <si>
    <t>MBD21J</t>
  </si>
  <si>
    <t>Supermix DNA Ladder, 100 µg, (200 loads)</t>
  </si>
  <si>
    <t>MBD25</t>
  </si>
  <si>
    <t>10 bp DNA Ruler, 50 µg, 100 loads, supplied with 6X Gel loading buffer</t>
  </si>
  <si>
    <t>MBD24</t>
  </si>
  <si>
    <t>20 bp DNA Ruler, 50 µg, 100 loads</t>
  </si>
  <si>
    <t>RMBD24</t>
  </si>
  <si>
    <t>20 bp DNA Ruler  Ready To Use, 50 µg,100 loads</t>
  </si>
  <si>
    <t>MBD23</t>
  </si>
  <si>
    <t>Low Range DNA Ruler (100 bp - 3 kb), 50 µg, (100 loads)</t>
  </si>
  <si>
    <t>MBD27</t>
  </si>
  <si>
    <t>Low Range DNA Ruler Plus (100 bp - 3 kb), 50 µg, (100 loads)</t>
  </si>
  <si>
    <t>RMBD27</t>
  </si>
  <si>
    <t>Low Range DNA Ruler Plus (100 bp - 3 kb)  Ready To Use, 50 µg, (100 loads)</t>
  </si>
  <si>
    <t>MBD28</t>
  </si>
  <si>
    <t>Medium Range DNA Ruler (100 bp - 5 kb), 50 µg, (100 loads)</t>
  </si>
  <si>
    <t>RMBD28</t>
  </si>
  <si>
    <t>Medium Range DNA Ruler (100 bp - 5 kb)  Ready To Use, 50 µg, (100 loads)</t>
  </si>
  <si>
    <t>MBD29</t>
  </si>
  <si>
    <t>High Range DNA Ruler (100 bp - 10 kb), 50 µg, (100 loads)</t>
  </si>
  <si>
    <t>RMBD32L</t>
  </si>
  <si>
    <t>Quantum™ PCR Marker Low Range Ready To Use (100 loads), 50 µg</t>
  </si>
  <si>
    <t>MBD33</t>
  </si>
  <si>
    <t>Quantum™ PCR Marker Medium Range (100 loads), 50µg</t>
  </si>
  <si>
    <t>RMBD1</t>
  </si>
  <si>
    <t>Lambda DNA/EcoR I Digest, Ready To Use, 50 µg, 100 loads</t>
  </si>
  <si>
    <t>MBD8L</t>
  </si>
  <si>
    <t>pBR322 DNA / Hae III Digest, 50µg, (100 Loads)</t>
  </si>
  <si>
    <t>MBD10L</t>
  </si>
  <si>
    <t>pBR322 DNA/Msp I Digest,50 µg, (100 loads)</t>
  </si>
  <si>
    <t>MBD5</t>
  </si>
  <si>
    <t>PhiX174 DNA/Hae III Digest, 50 µg, (100 loads)</t>
  </si>
  <si>
    <t>MBD1</t>
  </si>
  <si>
    <t>Lambda DNA/EcoR I Digest,  50 µg, (100 loads)</t>
  </si>
  <si>
    <t>MBD2</t>
  </si>
  <si>
    <t>Lambda DNA/Hind III Digest,  50 µg,  (100 loads)</t>
  </si>
  <si>
    <t>MBD3</t>
  </si>
  <si>
    <t>Lambda DNA/EcoR I / HindIII Double Digest,  50 µg, (100 loads)</t>
  </si>
  <si>
    <t>RMBD2</t>
  </si>
  <si>
    <t>Lambda DNA/Hind III Digest,  Ready To Use, 50 µg, (100 loads)</t>
  </si>
  <si>
    <t>RMBD3</t>
  </si>
  <si>
    <t>RMBD5</t>
  </si>
  <si>
    <t>PhiX174 DNA/Hae III Digest  Ready To Use, 50 µg, (100 loads)</t>
  </si>
  <si>
    <t>Fine Chemicals,  Reagents and Buffers</t>
  </si>
  <si>
    <t>FC1S</t>
  </si>
  <si>
    <t>IPTG, 500 mg</t>
  </si>
  <si>
    <t>FC1L</t>
  </si>
  <si>
    <t>IPTG, 1000 mg</t>
  </si>
  <si>
    <t>FC1B</t>
  </si>
  <si>
    <t>IPTG, 10 g</t>
  </si>
  <si>
    <t>FC5L</t>
  </si>
  <si>
    <t>X-Gal, 100 mg</t>
  </si>
  <si>
    <t>FC5B</t>
  </si>
  <si>
    <t>X-Gal, 1 g</t>
  </si>
  <si>
    <t>FC22S</t>
  </si>
  <si>
    <t>DTT (1,4-Dithiothreitol), 2 g</t>
  </si>
  <si>
    <t>FC22L</t>
  </si>
  <si>
    <t>DTT (1,4-Dithiothreitol), 10 g</t>
  </si>
  <si>
    <t>FC22B</t>
  </si>
  <si>
    <t>DTT (1,4-Dithiothreitol), 50 g</t>
  </si>
  <si>
    <t>FC31</t>
  </si>
  <si>
    <t>Tween® -20, 100 ml</t>
  </si>
  <si>
    <t>FC51</t>
  </si>
  <si>
    <t>CTAB Powder, 50 g</t>
  </si>
  <si>
    <t>FC21L</t>
  </si>
  <si>
    <t>Mineral Oil, 100ml</t>
  </si>
  <si>
    <t>FC39</t>
  </si>
  <si>
    <t>Ficoll, 10 gms</t>
  </si>
  <si>
    <t>FC35</t>
  </si>
  <si>
    <t>Guanidine Hydrochloride, 50g</t>
  </si>
  <si>
    <t>FC36</t>
  </si>
  <si>
    <t>Guanidine Thiocyanate, 50g</t>
  </si>
  <si>
    <t>Nuclease free Buffers</t>
  </si>
  <si>
    <t>FC50</t>
  </si>
  <si>
    <t>Tris-Cl 1M (pH 8.0),  (DNase, RNase Free) 100 ml</t>
  </si>
  <si>
    <t>FC52</t>
  </si>
  <si>
    <t>Saturated Phenol (Water) (Protease, DNase &amp; RNase Free), 60 ml</t>
  </si>
  <si>
    <t>FC3</t>
  </si>
  <si>
    <t>Saturated Phenol (Water), 300 ml</t>
  </si>
  <si>
    <t>FC78S</t>
  </si>
  <si>
    <t xml:space="preserve">50X Denhardt's Reagent, 50 ml </t>
  </si>
  <si>
    <t>FC3T</t>
  </si>
  <si>
    <t>Saturated Phenol (Tris-HCl), 60 ml</t>
  </si>
  <si>
    <t>FC88M</t>
  </si>
  <si>
    <t xml:space="preserve">Lymphocyte seperating solution, 50 ml </t>
  </si>
  <si>
    <t>FC43</t>
  </si>
  <si>
    <t>0.5M EDTA (DNase, RNase Free), 50ml</t>
  </si>
  <si>
    <t>FC44</t>
  </si>
  <si>
    <t>10X TE (DNase, RNase Free), 100ml</t>
  </si>
  <si>
    <t>FC45</t>
  </si>
  <si>
    <t>Sodium Acetate 3M (DNase, RNase Free), 100ml</t>
  </si>
  <si>
    <t>FC41L</t>
  </si>
  <si>
    <t>Water ( DNase, RNase Free), 100ml</t>
  </si>
  <si>
    <t>FC41J</t>
  </si>
  <si>
    <t>Water (DNase, RNase Free), 5 x 100 ml</t>
  </si>
  <si>
    <t>FC79M</t>
  </si>
  <si>
    <t xml:space="preserve">3M Potassium acetate, pH 5.5 (RNase free), 50 ml </t>
  </si>
  <si>
    <t>Agarose</t>
  </si>
  <si>
    <t>FC37</t>
  </si>
  <si>
    <t>Low Melting Agarose (DNase, RNase Free), 10 g</t>
  </si>
  <si>
    <t>FC37B</t>
  </si>
  <si>
    <t>Low Melting Agarose (DNase, RNase Free), 100 g</t>
  </si>
  <si>
    <t>AGE1</t>
  </si>
  <si>
    <t>Agarose for Nucleic Acid Electrophoresis-100g</t>
  </si>
  <si>
    <t>AGE2</t>
  </si>
  <si>
    <t>Agarose for Nucleic Acid Electrophoresis-250g</t>
  </si>
  <si>
    <t>AGE3</t>
  </si>
  <si>
    <t>Agarose for Nucleic Acid Electrophoresis-500g</t>
  </si>
  <si>
    <t>AGE4</t>
  </si>
  <si>
    <t>Agarose for Nucleic Acid Electrophoresis-1000g</t>
  </si>
  <si>
    <t>HAG4</t>
  </si>
  <si>
    <t>High Resolution Agarose, 100g</t>
  </si>
  <si>
    <t>Buffers for Electrophoresis</t>
  </si>
  <si>
    <t>FC40</t>
  </si>
  <si>
    <t>10X TBE, 200 ml</t>
  </si>
  <si>
    <t>FC40L</t>
  </si>
  <si>
    <t>10X TBE, 500 ml</t>
  </si>
  <si>
    <t>FC40J</t>
  </si>
  <si>
    <t>10X TBE, 1000 ml</t>
  </si>
  <si>
    <t>FC14</t>
  </si>
  <si>
    <t>50X TAE, 200 ml</t>
  </si>
  <si>
    <t>FC14J</t>
  </si>
  <si>
    <t>50X TAE, 1000 ml</t>
  </si>
  <si>
    <t>FC15</t>
  </si>
  <si>
    <t>6X Gel Loading Buffer, 6 ml</t>
  </si>
  <si>
    <t>FC48</t>
  </si>
  <si>
    <t>6X Orange Gel Loading Buffer, 6 ml</t>
  </si>
  <si>
    <t>FC101M</t>
  </si>
  <si>
    <t>NanoGreen DNA Elpho Buffer,400ml</t>
  </si>
  <si>
    <t>FC63</t>
  </si>
  <si>
    <t>6X Tri Gel Loading Buffer, 6 ml</t>
  </si>
  <si>
    <t>FC75</t>
  </si>
  <si>
    <t xml:space="preserve">6X Orange G/ Cresol red DNA loading dye, 6X1 ml </t>
  </si>
  <si>
    <t>FC74</t>
  </si>
  <si>
    <t xml:space="preserve">6X Cresol-Red DNA Loading Dye, 6 x 1 ml </t>
  </si>
  <si>
    <t>Products for RNA Electrophoresis</t>
  </si>
  <si>
    <t>FC61</t>
  </si>
  <si>
    <t>5X RNA Gel Loading Buffer (For Electrophoresis), 4 x 0.25 ml</t>
  </si>
  <si>
    <t>EGK7</t>
  </si>
  <si>
    <t>GeNei™ RNA Gel Electrophoresis Kit, 10 gels of 50ml</t>
  </si>
  <si>
    <t>Nucleic Acid Staining Reagents &amp; Kits</t>
  </si>
  <si>
    <t>FC38</t>
  </si>
  <si>
    <t>Ethidium Bromide, 10 mg</t>
  </si>
  <si>
    <t>EGK6</t>
  </si>
  <si>
    <t>Nucleic Acid Agarose Gel Electrophoresis Kit (consumables) (with Ethidium Bromide), 25 gels of 100ml</t>
  </si>
  <si>
    <t>KT86</t>
  </si>
  <si>
    <t>DNA Silver staining Kit, 10 gels (15 x 18 cm)</t>
  </si>
  <si>
    <t>Buffers for Cloning and Expresssion</t>
  </si>
  <si>
    <t>FC30S</t>
  </si>
  <si>
    <t>Tris-Base, (Molecular Biology Grade), 100 g</t>
  </si>
  <si>
    <t>FC30L</t>
  </si>
  <si>
    <t>Tris-Base, (Molecular Biology Grade), 1 Kg</t>
  </si>
  <si>
    <t>FC30B</t>
  </si>
  <si>
    <t>Tris-Base, (Molecular Biology Grade), 5 Kg</t>
  </si>
  <si>
    <t>FC90L</t>
  </si>
  <si>
    <t>Tris-HCl, Molecular Biology Grade, 1 Kg</t>
  </si>
  <si>
    <t>0360135001730</t>
  </si>
  <si>
    <t>FC90M</t>
  </si>
  <si>
    <t>Tris HCl, 500gms</t>
  </si>
  <si>
    <t>FC91M</t>
  </si>
  <si>
    <t>HEPES, Molecular Biology Grade, 500 g</t>
  </si>
  <si>
    <t>FC93M</t>
  </si>
  <si>
    <t>HEPES Sodium Salt, Molecular Biology Grade, 500 g</t>
  </si>
  <si>
    <t>FC94M</t>
  </si>
  <si>
    <t>PIPES, Molecular Biology Grade, 500 g</t>
  </si>
  <si>
    <t>FC96M</t>
  </si>
  <si>
    <t>MOPS, Molecular Biology Grade, 500 g</t>
  </si>
  <si>
    <t>Changed from 38220090 to 29349900</t>
  </si>
  <si>
    <t>FC97M</t>
  </si>
  <si>
    <t>MOPS Sodium Salt, Molecular Biology Grade, 500 g</t>
  </si>
  <si>
    <t>FC98S</t>
  </si>
  <si>
    <t>CHAPS, Molecular Biology Grade, 5 g</t>
  </si>
  <si>
    <t>RECOMBINANT PROTEIN PURIFICATION</t>
  </si>
  <si>
    <t>Recombinant Protein Purification Kits</t>
  </si>
  <si>
    <t>KT237</t>
  </si>
  <si>
    <t>Purification of His Tag fusion protein (NTA based) Kit, 4 preps</t>
  </si>
  <si>
    <t>KT64</t>
  </si>
  <si>
    <t>GST - Fusion Protein Purification Kit, 5 preps</t>
  </si>
  <si>
    <t>KT65</t>
  </si>
  <si>
    <t>His - Tag Fusion Protein Purification Kit, 5 preps</t>
  </si>
  <si>
    <t>Protein Estimation Kits</t>
  </si>
  <si>
    <t>KT31</t>
  </si>
  <si>
    <t>Protein Estimation Kit by BCA Method,          
250 reactions</t>
  </si>
  <si>
    <t>KT33</t>
  </si>
  <si>
    <t>Protein Estimation Kit by Bradford Macro Method, 250 reactions</t>
  </si>
  <si>
    <t>KT18</t>
  </si>
  <si>
    <t>Protein Estimation Kit by Lowry’s Method, 250 reactions</t>
  </si>
  <si>
    <t>KT248B</t>
  </si>
  <si>
    <t>GeNei™ Protein Estimation Kit (Bradford Micro method), 250 reactions</t>
  </si>
  <si>
    <t>KT19</t>
  </si>
  <si>
    <t>Protein Estimation Kit by Biuret method, 
250 reactions</t>
  </si>
  <si>
    <t>Native Page Reagent Kit</t>
  </si>
  <si>
    <t>ER31</t>
  </si>
  <si>
    <t>Native PAGE Reagent Kit, with Marker, 
for 10 PAGEs</t>
  </si>
  <si>
    <t>Staining Kit with Marker</t>
  </si>
  <si>
    <t>ER23</t>
  </si>
  <si>
    <t>Silver Staining Kit with Marker (Protein), 
for 10 PAGEs</t>
  </si>
  <si>
    <t>Western Blot Development Kits</t>
  </si>
  <si>
    <t>KT13</t>
  </si>
  <si>
    <t>Western Blot Development Kit for Human Antibody, 10 blots</t>
  </si>
  <si>
    <t>KT14</t>
  </si>
  <si>
    <t>Western Blot Development Kit for Mouse Antibody, 10 blots</t>
  </si>
  <si>
    <t>KT15</t>
  </si>
  <si>
    <t>Western Blot Development Kit for Rabbit Antibody, 10 blots</t>
  </si>
  <si>
    <t>Kits for Immunology</t>
  </si>
  <si>
    <t>KT16</t>
  </si>
  <si>
    <t>IgG Purification Kit (Protein A Based), 2 ml column</t>
  </si>
  <si>
    <t>KT38</t>
  </si>
  <si>
    <t>Immunoglobulin Purification Kit (Thiophillic Column), 3 preps</t>
  </si>
  <si>
    <t>KT144</t>
  </si>
  <si>
    <t>Protein A Immunoprecipitation Kit, 20 preps</t>
  </si>
  <si>
    <t>PROTEIN ELECTROPHORESIS &amp; WESTERN BLOTTING REAGENTS</t>
  </si>
  <si>
    <t>Protein Molecular Weight Markers</t>
  </si>
  <si>
    <t>PMWB</t>
  </si>
  <si>
    <t>Protein Molecular Weight Marker, Broad Range 
(50 lanes), 0.5 ml</t>
  </si>
  <si>
    <t>Changed from 38220090 to 29349900 &amp; GST from 12% to 18%</t>
  </si>
  <si>
    <t>PMWB1</t>
  </si>
  <si>
    <t>Protein Molecular Weight Marker, Broad Range 
(25 lanes), 0.25 ml</t>
  </si>
  <si>
    <t>PMWL</t>
  </si>
  <si>
    <t>Protein Molecular Weight Marker, Lower Range 
(50 lanes), 0.5 ml</t>
  </si>
  <si>
    <t>PMWM</t>
  </si>
  <si>
    <t>Protein Molecular Weight Marker, Medium Range (50 lanes), 0.5 ml</t>
  </si>
  <si>
    <t>PMWH</t>
  </si>
  <si>
    <t>Protein Molecular Weight Marker, Higher Range (50 lanes), 0.5 ml</t>
  </si>
  <si>
    <t>PMWSS</t>
  </si>
  <si>
    <t>Protein Molecular Weight Marker, for Silver Staining (25 lanes), 0.25 ml</t>
  </si>
  <si>
    <t>PMWN</t>
  </si>
  <si>
    <t>Native PAGE Protein Molecular Weight Marker, 
5 x 0.5 ml</t>
  </si>
  <si>
    <t>Ready to Use Protein Molecular Weight Markers</t>
  </si>
  <si>
    <t>RPMWM</t>
  </si>
  <si>
    <t>Ready to use PMW Marker, Medium Range, 
25 lanes, 0.5ml</t>
  </si>
  <si>
    <t>RPMWH</t>
  </si>
  <si>
    <t>Ready to use PMW Marker, Higher Range, 25 lanes, 0.5ml</t>
  </si>
  <si>
    <t>Electrophoresis Chemicals</t>
  </si>
  <si>
    <t>ER13</t>
  </si>
  <si>
    <t>Acrylamide, 100 g</t>
  </si>
  <si>
    <t>ER14</t>
  </si>
  <si>
    <t>Bis-acrylamide, 10 g</t>
  </si>
  <si>
    <t>ER01</t>
  </si>
  <si>
    <t>Acrylamide/Bis-acrylamide solution 30%, 19:1 ratio, 100 ml</t>
  </si>
  <si>
    <t>ER02</t>
  </si>
  <si>
    <t>Acrylamide/Bis-acrylamide solution 30%, 29:1 ratio, 100 ml</t>
  </si>
  <si>
    <t>ER02B</t>
  </si>
  <si>
    <t>Acrylamide/Bis-acrylamide solution 30%, 29:1 ratio, 1000 ml</t>
  </si>
  <si>
    <t>ER11B</t>
  </si>
  <si>
    <t>Ammonium persulphate (Bulk pack), 10 g</t>
  </si>
  <si>
    <t>ER12S</t>
  </si>
  <si>
    <t>TEMED, 5 ml</t>
  </si>
  <si>
    <t>Buffers, Staining &amp; Fixing Solutions for PAGE &amp; 
Western blotting</t>
  </si>
  <si>
    <t>ER04</t>
  </si>
  <si>
    <t>Tris-SDS, pH 8.8, 100 ml, 1.5M</t>
  </si>
  <si>
    <t>ER05</t>
  </si>
  <si>
    <t>Tris-SDS, pH 6.8, 100 ml , 1M</t>
  </si>
  <si>
    <t>ER06</t>
  </si>
  <si>
    <t>Tris-glycine-SDS Buffer, 1000 ml, 10X</t>
  </si>
  <si>
    <t>ER07</t>
  </si>
  <si>
    <t>Sample Buffer for SDS PAGE (2ml x 5 Nos), 5X</t>
  </si>
  <si>
    <t>ER37</t>
  </si>
  <si>
    <t xml:space="preserve">10X Tris Tricine SDS Buffer, 250 ml </t>
  </si>
  <si>
    <t>ER33</t>
  </si>
  <si>
    <t>Coomassie Gel Destainer, 500 ml , 4X</t>
  </si>
  <si>
    <t>ER34</t>
  </si>
  <si>
    <t>Coomassie Gel Stainer, 500 ml , 2X</t>
  </si>
  <si>
    <t>3101580101730</t>
  </si>
  <si>
    <t>ELR7</t>
  </si>
  <si>
    <t>10 X PBS, pH 7.2, 1000 ml</t>
  </si>
  <si>
    <t>ELR9</t>
  </si>
  <si>
    <t xml:space="preserve">10X ELISA Blocking buffer (BSA), 100 ml </t>
  </si>
  <si>
    <t>ELR4</t>
  </si>
  <si>
    <t xml:space="preserve">ELISA Blocking Buffer (Casein), 100 ml </t>
  </si>
  <si>
    <t>ELR6</t>
  </si>
  <si>
    <t xml:space="preserve">10X ELISA Blocking Buffer (Gelatin), 100 ml </t>
  </si>
  <si>
    <t>ER35</t>
  </si>
  <si>
    <t xml:space="preserve">5X Blot Transfer Buffer, 500 ml </t>
  </si>
  <si>
    <t>Stainer for Protein Electrophoresis</t>
  </si>
  <si>
    <t>ER24</t>
  </si>
  <si>
    <t>Ezeeblue Gel Stainer (No destaining required), 500 ml</t>
  </si>
  <si>
    <t>ER29</t>
  </si>
  <si>
    <t>Ready to Use Ponceau-S Stain, 250 ml</t>
  </si>
  <si>
    <t>Chromatography columns and media</t>
  </si>
  <si>
    <t>Affinity Media</t>
  </si>
  <si>
    <t>LIA1S</t>
  </si>
  <si>
    <t>Protein A - CL Agarose, 1 ml</t>
  </si>
  <si>
    <t>LIA1M</t>
  </si>
  <si>
    <t>Protein A - CL Agarose, 5 ml</t>
  </si>
  <si>
    <t>LIA35</t>
  </si>
  <si>
    <t>Glutathione - CL Agarose, 5 ml</t>
  </si>
  <si>
    <t>LIA37</t>
  </si>
  <si>
    <t>Nickel - CL Agarose, 5 ml</t>
  </si>
  <si>
    <t>Affinity Columns</t>
  </si>
  <si>
    <t>PC201</t>
  </si>
  <si>
    <t xml:space="preserve">Protein A - CL Agarose Pre-packed column, 2 ml </t>
  </si>
  <si>
    <t>DS03</t>
  </si>
  <si>
    <t>Desalting Column (10 ml), 4 Nos</t>
  </si>
  <si>
    <t>POLYCLONAL ANTIBODIES</t>
  </si>
  <si>
    <t>Antisera</t>
  </si>
  <si>
    <t>0600380051730</t>
  </si>
  <si>
    <t>AS3M</t>
  </si>
  <si>
    <t>Goat anti-human IgG (whole serum), 5 ml</t>
  </si>
  <si>
    <t>0600280051730</t>
  </si>
  <si>
    <t>AS2M</t>
  </si>
  <si>
    <t>Rabbit anti-human IgG (whole serum), 5 ml</t>
  </si>
  <si>
    <t>0600580051730</t>
  </si>
  <si>
    <t>AS5M</t>
  </si>
  <si>
    <t>Goat anti-rabbit IgG (whole serum), 5 ml</t>
  </si>
  <si>
    <t>0600780051730</t>
  </si>
  <si>
    <t>AS7M</t>
  </si>
  <si>
    <t>Rabbit anti-bovine IgG (whole serum), 5 ml</t>
  </si>
  <si>
    <t>0600680251730</t>
  </si>
  <si>
    <t>AS6L</t>
  </si>
  <si>
    <t>Goat anti-mouse IgG (whole serum), 25 ml</t>
  </si>
  <si>
    <t>0601280051730</t>
  </si>
  <si>
    <t>AS22S</t>
  </si>
  <si>
    <t>Rabbit anti human serum, 5 ml</t>
  </si>
  <si>
    <t>Affinity Purified Antibodies</t>
  </si>
  <si>
    <t>0610180051730</t>
  </si>
  <si>
    <t>AA1M</t>
  </si>
  <si>
    <t>Rabbit-anti goat IgG (Affinity Purified), 5mg</t>
  </si>
  <si>
    <t>0610280051730</t>
  </si>
  <si>
    <t>AA2M</t>
  </si>
  <si>
    <t>Rabbit-anti human IgG (Affinity Purified), 5mg</t>
  </si>
  <si>
    <t>0610380051730</t>
  </si>
  <si>
    <t>AA3M</t>
  </si>
  <si>
    <t>Goat-anti human IgG (Affinity Purified), 5 mg</t>
  </si>
  <si>
    <t>0610680051730</t>
  </si>
  <si>
    <t>AA6M</t>
  </si>
  <si>
    <t>Goat-anti mouse IgG (Affinity Purified), 5 mg</t>
  </si>
  <si>
    <t>0610580051730</t>
  </si>
  <si>
    <t>AA5M</t>
  </si>
  <si>
    <t>Goat-anti rabbit IgG (Affinity Purified), 5 mg</t>
  </si>
  <si>
    <t>0610780051730</t>
  </si>
  <si>
    <t>AA7M</t>
  </si>
  <si>
    <t>Rabbit anti Bovine IgG (Affinity Purified), 5mg</t>
  </si>
  <si>
    <t>CONJUGATES</t>
  </si>
  <si>
    <t>Alkaline Phosphatase Conjugates</t>
  </si>
  <si>
    <t>ALP1M</t>
  </si>
  <si>
    <t>Goat anti-rabbit IgG - ALP, 1 ml</t>
  </si>
  <si>
    <t>ALP2M</t>
  </si>
  <si>
    <t>Goat anti-human IgG - ALP, 1 ml</t>
  </si>
  <si>
    <t>ALP4M</t>
  </si>
  <si>
    <t>Goat anti-mouse IgG - ALP, 1 ml</t>
  </si>
  <si>
    <t>ALP6M</t>
  </si>
  <si>
    <t>Rabbit anti-goat IgG - ALP, 1 ml</t>
  </si>
  <si>
    <t>ALP9M</t>
  </si>
  <si>
    <t>Rabbit anti-mouse IgG - ALP, 1 ml</t>
  </si>
  <si>
    <t>ALP5</t>
  </si>
  <si>
    <t>Streptavidin - ALP, 0.5 ml</t>
  </si>
  <si>
    <t>Gold Conjugates</t>
  </si>
  <si>
    <t>GA04</t>
  </si>
  <si>
    <t xml:space="preserve">Protein A Gold Conjugate    </t>
  </si>
  <si>
    <t>GA07</t>
  </si>
  <si>
    <t>Rabbit anti bovine  IgG  Gold Conjugate</t>
  </si>
  <si>
    <t>Fluorescein Conjugates</t>
  </si>
  <si>
    <t>FTC1</t>
  </si>
  <si>
    <t>Goat anti human IgG - FITC, 1ml</t>
  </si>
  <si>
    <t>FTC2</t>
  </si>
  <si>
    <t>Goat anti rabbit IgG - FITC, 1 ml</t>
  </si>
  <si>
    <t>FTC3</t>
  </si>
  <si>
    <t>Goat anti mouse IgG - FITC, 1 ml</t>
  </si>
  <si>
    <t>FTC4</t>
  </si>
  <si>
    <t xml:space="preserve">Rabbit anti goat IgG - FITC, 1ml   </t>
  </si>
  <si>
    <t>FTC5</t>
  </si>
  <si>
    <t xml:space="preserve">Rabbit anti mouse IgG - FITC, 1ml   </t>
  </si>
  <si>
    <t>Rhodamine Conjugates</t>
  </si>
  <si>
    <t>RTC1</t>
  </si>
  <si>
    <t>Goat anti human IgG - TRITC, 1ml</t>
  </si>
  <si>
    <t>RTC2</t>
  </si>
  <si>
    <t xml:space="preserve">Goat anti rabbit IgG - TRITC, 1ml </t>
  </si>
  <si>
    <t>RTC3</t>
  </si>
  <si>
    <t>Goat anti mouse IgG - TRITC, 1ml</t>
  </si>
  <si>
    <t>RTC4</t>
  </si>
  <si>
    <t xml:space="preserve">Rabbit anti goat IgG - TRITC, 1ml   </t>
  </si>
  <si>
    <t>RTC5</t>
  </si>
  <si>
    <t>Rabbit anti mouse IgG - TRITC, 1ml</t>
  </si>
  <si>
    <t>Peroxidase Conjugates</t>
  </si>
  <si>
    <t>HPO1</t>
  </si>
  <si>
    <t>Rabbit anti-human IgG - HRP, 1 ml</t>
  </si>
  <si>
    <t>HPO2</t>
  </si>
  <si>
    <t>Goat anti-human IgG - HRP, 1 ml</t>
  </si>
  <si>
    <t>HPO3</t>
  </si>
  <si>
    <t>Goat anti-rabbit IgG - HRP, 1 ml</t>
  </si>
  <si>
    <t>HPO4</t>
  </si>
  <si>
    <t>Rabbit anti-goat IgG - HRP, 1 ml</t>
  </si>
  <si>
    <t>HPO5</t>
  </si>
  <si>
    <t>Rabbit anti-mouse IgG - HRP, 1 ml</t>
  </si>
  <si>
    <t>HPO6</t>
  </si>
  <si>
    <t>Goat anti-mouse IgG - HRP, 1 ml</t>
  </si>
  <si>
    <t>HPO9</t>
  </si>
  <si>
    <t>Streptavidin - HRP, 0.5 ml</t>
  </si>
  <si>
    <t>HPO13</t>
  </si>
  <si>
    <t>Rabbit anti horse IgG - HRP, 1 ml</t>
  </si>
  <si>
    <t>HPO14</t>
  </si>
  <si>
    <t>Rabbit anti rat IgG - HRP, 1 ml</t>
  </si>
  <si>
    <t>HPO20</t>
  </si>
  <si>
    <t>Goat anti-rabbit IgG - HRP, Adsorbed with Bovine, Human, Mouse Serum Proteins (0.5ml)</t>
  </si>
  <si>
    <t>HPO21</t>
  </si>
  <si>
    <t>Goat anti-mouse IgG - HRP Adsorbed with Bovine, Human, Rabbit, Serum Proteins (0.5ml)</t>
  </si>
  <si>
    <t>SUPPLEMENTARY REAGENTS</t>
  </si>
  <si>
    <t>Enzymes for ELISA</t>
  </si>
  <si>
    <t>EE1L</t>
  </si>
  <si>
    <t>Alkaline phosphatase, 5 mg</t>
  </si>
  <si>
    <t>SUBSTRATES AND BUFFERS</t>
  </si>
  <si>
    <t>Substrate for ELISA</t>
  </si>
  <si>
    <t>SFE1</t>
  </si>
  <si>
    <t>TMB/H202 for ELISA (20 X Conc.), 10 ml</t>
  </si>
  <si>
    <t>SFE9</t>
  </si>
  <si>
    <t>DAB For ELISA (50X), 2 ml</t>
  </si>
  <si>
    <t>Substrates for Western Blotting</t>
  </si>
  <si>
    <t>SFE2</t>
  </si>
  <si>
    <t>BCIP/NBT, 50 ml</t>
  </si>
  <si>
    <t>SFE3</t>
  </si>
  <si>
    <t>TMB/H2O2 for localization, (10 X Conc.) 10 ml</t>
  </si>
  <si>
    <t>SFE5</t>
  </si>
  <si>
    <t>DAB System (Buffer + Substrate + Chromogen + Metal Enhancer), 10x6mg</t>
  </si>
  <si>
    <t>Normal Sera</t>
  </si>
  <si>
    <t>NS1</t>
  </si>
  <si>
    <t>Goat Serum, 10 ml</t>
  </si>
  <si>
    <t>NS3</t>
  </si>
  <si>
    <t>Rabbit Serum, 10 ml</t>
  </si>
  <si>
    <t>Adjuvants</t>
  </si>
  <si>
    <t>FIA</t>
  </si>
  <si>
    <t>Freund’s incomplete adjuvant, 40 ml</t>
  </si>
  <si>
    <t>Changed from 38220090 to 35079099&amp; GST from 12% to 18%</t>
  </si>
  <si>
    <t>FCA</t>
  </si>
  <si>
    <t>Freund’s complete adjuvant, 40 ml</t>
  </si>
  <si>
    <t>Proteins for Immunology Research</t>
  </si>
  <si>
    <t>B5</t>
  </si>
  <si>
    <t>BSA (Bovine Serum Albumin), 50 g</t>
  </si>
  <si>
    <t>Immunoglobulins</t>
  </si>
  <si>
    <t>1620180101730</t>
  </si>
  <si>
    <t>IGP1</t>
  </si>
  <si>
    <t>Goat IgG, 10mg</t>
  </si>
  <si>
    <t>1620280101730</t>
  </si>
  <si>
    <t>IGP2</t>
  </si>
  <si>
    <t>Human IgG, 10mg</t>
  </si>
  <si>
    <t>IGP3</t>
  </si>
  <si>
    <t>Mouse IgG, 1mg</t>
  </si>
  <si>
    <t>IGP4</t>
  </si>
  <si>
    <t>Rabbit IgG, 10mg</t>
  </si>
  <si>
    <t>IGP5</t>
  </si>
  <si>
    <t>Bovine IgG, 10mg</t>
  </si>
  <si>
    <t>Albumin &amp; IgG Depletion Kits</t>
  </si>
  <si>
    <t>KT118</t>
  </si>
  <si>
    <t xml:space="preserve">Albumin depletion kit, 5preps. </t>
  </si>
  <si>
    <t>KT119</t>
  </si>
  <si>
    <t>Albumin and IgG depletion kit, 5 preps</t>
  </si>
  <si>
    <t>CUSTOM RESEARCH SERVICES</t>
  </si>
  <si>
    <t>105315_GB</t>
  </si>
  <si>
    <t>CSER47</t>
  </si>
  <si>
    <t>Bacterial Identification,  (gDNA isolation rDNA amplification,Phylogenetic Tree, 10 nearest neighbour info as  sequence data delivered)</t>
  </si>
  <si>
    <t>116701_GB</t>
  </si>
  <si>
    <t>CSER62</t>
  </si>
  <si>
    <t>Yeast Identification Service</t>
  </si>
  <si>
    <t>116702_GB</t>
  </si>
  <si>
    <t>CSER63</t>
  </si>
  <si>
    <t>Fungi Identification Service</t>
  </si>
  <si>
    <t>116703_GB</t>
  </si>
  <si>
    <t>CSER64</t>
  </si>
  <si>
    <r>
      <t xml:space="preserve">PCR and sequencing service of ~1.5 kb PCR, Phylogenetic Tree, 10 nearest neighbour info as </t>
    </r>
    <r>
      <rPr>
        <sz val="11"/>
        <rFont val="Calibri"/>
        <family val="2"/>
        <scheme val="minor"/>
      </rPr>
      <t>sequence data delivered</t>
    </r>
  </si>
  <si>
    <t>117778_GB</t>
  </si>
  <si>
    <t>CSER76</t>
  </si>
  <si>
    <t>DNA Fingerprinting Service (by RFLP) upto 5 samples</t>
  </si>
  <si>
    <t>105316_GB</t>
  </si>
  <si>
    <t>CSER48</t>
  </si>
  <si>
    <t>Polymorphic RAPD profile Per sample/primer</t>
  </si>
  <si>
    <t>105309_GB</t>
  </si>
  <si>
    <t>CSER42</t>
  </si>
  <si>
    <t>Cloning &amp; Sequencing Service : Upto 1 kb per sample</t>
  </si>
  <si>
    <t>Gene Expression and Protein Purification Service</t>
  </si>
  <si>
    <t>105320_GB</t>
  </si>
  <si>
    <t>CSER52</t>
  </si>
  <si>
    <t>Get 80-90% purified protein from Expression clones provided, per sample(1-5mg)</t>
  </si>
  <si>
    <t>Custom Oligonucleotide Synthesis</t>
  </si>
  <si>
    <t>BGC01</t>
  </si>
  <si>
    <r>
      <t xml:space="preserve">Desalted Oligo 0.025 </t>
    </r>
    <r>
      <rPr>
        <sz val="11"/>
        <rFont val="Calibri"/>
        <family val="2"/>
      </rPr>
      <t>µmole (Length upto 30 mer) per base</t>
    </r>
  </si>
  <si>
    <t>To be discussed with Rajeev  &amp; Bhairav</t>
  </si>
  <si>
    <t>BGC02</t>
  </si>
  <si>
    <t xml:space="preserve">Desalted Oligo 0.050  µmole, per base </t>
  </si>
  <si>
    <t>Polyclonal Antibody Production Service in Mice</t>
  </si>
  <si>
    <t>0501100011730</t>
  </si>
  <si>
    <t>SER11S</t>
  </si>
  <si>
    <t xml:space="preserve">Custom made Polyclonal Antibody in one rabbit, in three months, 25 ml </t>
  </si>
  <si>
    <t>0501200011730</t>
  </si>
  <si>
    <t>SER11F</t>
  </si>
  <si>
    <t>Custom Polyclonal Antibody Production in Rabbit, within 45 days, 25 ml</t>
  </si>
  <si>
    <t>0501300011730</t>
  </si>
  <si>
    <t>SER11C</t>
  </si>
  <si>
    <t xml:space="preserve">Continuation of immunization in one rabbit for two months, 25 ml </t>
  </si>
  <si>
    <t>0500100011730</t>
  </si>
  <si>
    <t>SER46</t>
  </si>
  <si>
    <t>Custom PAb in mice</t>
  </si>
  <si>
    <t>Antibody Purification Service</t>
  </si>
  <si>
    <t>SER13S</t>
  </si>
  <si>
    <t xml:space="preserve">Purification of Antibody by Protein A affinity chromatography, 10 mg </t>
  </si>
  <si>
    <t>SER15</t>
  </si>
  <si>
    <t xml:space="preserve">Purification of Antibody by antigen affinity chromatography, 5 mg </t>
  </si>
  <si>
    <t>LIA12</t>
  </si>
  <si>
    <t xml:space="preserve">Antibody agarose, 10 ml </t>
  </si>
  <si>
    <t>Conjugation and Labelling Service</t>
  </si>
  <si>
    <t>0501500011730</t>
  </si>
  <si>
    <t>SER11E</t>
  </si>
  <si>
    <t xml:space="preserve">Preparation of Hapten/Peptide Immunogen, 10 mg </t>
  </si>
  <si>
    <t>0522300011730</t>
  </si>
  <si>
    <t>SER16</t>
  </si>
  <si>
    <t>Antibody Labeling with HRP (Single Antibody upto - 10 mg)</t>
  </si>
  <si>
    <t>0522400011730</t>
  </si>
  <si>
    <t>SER17</t>
  </si>
  <si>
    <t>Antibody Labeling with ALP (Single Antibody upto - 5 mg)</t>
  </si>
  <si>
    <t>0522500011730</t>
  </si>
  <si>
    <t>SER18</t>
  </si>
  <si>
    <t>Antibody Labeling with TRITC/FITC (Single Antibody upto - 10 mg)</t>
  </si>
  <si>
    <t>0522600011730</t>
  </si>
  <si>
    <t>SER22S</t>
  </si>
  <si>
    <t>Gold Labelling Service, 5 mg</t>
  </si>
  <si>
    <t>0522700011730</t>
  </si>
  <si>
    <t>SER23S</t>
  </si>
  <si>
    <t>Biotin Labelling, 5 mg</t>
  </si>
  <si>
    <t>Other Services</t>
  </si>
  <si>
    <t>0522800011730</t>
  </si>
  <si>
    <t>SER24S</t>
  </si>
  <si>
    <t xml:space="preserve">Western Blotting service per sample </t>
  </si>
  <si>
    <t>108000_GB</t>
  </si>
  <si>
    <t>CSER56</t>
  </si>
  <si>
    <t>Peptide Synthesis Service (pure &gt; 95%), per amino acid</t>
  </si>
  <si>
    <t>108001_GB</t>
  </si>
  <si>
    <t>CSER57</t>
  </si>
  <si>
    <t>Peptide Synthesis Service (desalted &gt; 85%), per amino acid</t>
  </si>
  <si>
    <t>108002_GB</t>
  </si>
  <si>
    <t>CSER58</t>
  </si>
  <si>
    <t>SDS PAGE Analysis up to 3 samples</t>
  </si>
  <si>
    <t>105306_GB</t>
  </si>
  <si>
    <t>CSER26</t>
  </si>
  <si>
    <t>Site directed mutagenesis service  Per sample</t>
  </si>
  <si>
    <t>1080011_GB</t>
  </si>
  <si>
    <t>CSER33</t>
  </si>
  <si>
    <r>
      <t xml:space="preserve">Total RNA isolation and </t>
    </r>
    <r>
      <rPr>
        <sz val="1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uantification per sample</t>
    </r>
  </si>
  <si>
    <t>1080012_GB</t>
  </si>
  <si>
    <t>CSER34</t>
  </si>
  <si>
    <r>
      <t>gDNA purification  and</t>
    </r>
    <r>
      <rPr>
        <sz val="11"/>
        <rFont val="Calibri"/>
        <family val="2"/>
        <scheme val="minor"/>
      </rPr>
      <t xml:space="preserve"> Q</t>
    </r>
    <r>
      <rPr>
        <sz val="11"/>
        <color theme="1"/>
        <rFont val="Calibri"/>
        <family val="2"/>
        <scheme val="minor"/>
      </rPr>
      <t>uantification</t>
    </r>
  </si>
  <si>
    <t>1080013_GB</t>
  </si>
  <si>
    <t>CSER35</t>
  </si>
  <si>
    <t>Total RNA isolation, cDNA synthesis and PCR</t>
  </si>
  <si>
    <t>1080014_GB</t>
  </si>
  <si>
    <t>CSER36</t>
  </si>
  <si>
    <t>Transgenic Plant Analysis by PCR per sample</t>
  </si>
  <si>
    <t>1080015_GB</t>
  </si>
  <si>
    <t>CSER37</t>
  </si>
  <si>
    <t>Gene expression and validation using qPCR Per sample (Real Time PCR)</t>
  </si>
  <si>
    <t>1080017_GB</t>
  </si>
  <si>
    <t>CSER39</t>
  </si>
  <si>
    <t>PCR Amplification Services</t>
  </si>
  <si>
    <t>EDUCATIONAL PRODUCTS</t>
  </si>
  <si>
    <t>Basic Molecular Biology Techniques</t>
  </si>
  <si>
    <t>KT130A</t>
  </si>
  <si>
    <t xml:space="preserve">GeNei™ Agarose Gel Electrophoresis Teaching Kit, 10 expts. </t>
  </si>
  <si>
    <t>KT130</t>
  </si>
  <si>
    <t xml:space="preserve">GeNei™ Agarose Gel Electrophoresis Teaching Kit with ETS1,10 expts. </t>
  </si>
  <si>
    <t>GeNei Restriction Digestion Teaching Kit</t>
  </si>
  <si>
    <t>KT01A</t>
  </si>
  <si>
    <t xml:space="preserve">GeNei™ Restriction Digestion Teaching Kit, 5 expts. </t>
  </si>
  <si>
    <t>KT01B</t>
  </si>
  <si>
    <t xml:space="preserve">GeNei™ Restriction Digestion Teaching Kit, 20 expts. </t>
  </si>
  <si>
    <t>GeNei Restriction Mapping Teaching Kit</t>
  </si>
  <si>
    <t>KT103A</t>
  </si>
  <si>
    <t xml:space="preserve">GeNei™ Restriction Mapping Teaching Kit, 5 expts. </t>
  </si>
  <si>
    <t>KT103B</t>
  </si>
  <si>
    <t xml:space="preserve">GeNei™ Restriction Mapping Teaching Kit, 20 expts. </t>
  </si>
  <si>
    <t>GeNei Ligation Teaching Kit</t>
  </si>
  <si>
    <t>KT08A</t>
  </si>
  <si>
    <t xml:space="preserve">GeNei™ Ligation Teaching Kit, 5 expts. </t>
  </si>
  <si>
    <t>KT08B</t>
  </si>
  <si>
    <t xml:space="preserve">GeNei™ Ligation Teaching Kit, 20 expts. </t>
  </si>
  <si>
    <t>GeNei Transformation Teaching Kit</t>
  </si>
  <si>
    <t>KT07</t>
  </si>
  <si>
    <t xml:space="preserve">GeNei™ Transformation Teaching Kit, 5 expts. </t>
  </si>
  <si>
    <t>KT07A</t>
  </si>
  <si>
    <t xml:space="preserve">GeNei™ Transformation Teaching Kit, 20 expts. </t>
  </si>
  <si>
    <t>GeNei DNA Molecular Size Determination  &amp; Quantification Teaching Kit</t>
  </si>
  <si>
    <t>KT66A</t>
  </si>
  <si>
    <t xml:space="preserve">GeNei™ DNA Molecular Size Determination Teaching Kit, 5 expts. </t>
  </si>
  <si>
    <t xml:space="preserve">KT219 </t>
  </si>
  <si>
    <t>DNA Quantitation Teaching kit, 5 expts.</t>
  </si>
  <si>
    <t>NUCLEIC ACID ISOLATION AND PURIFICATION</t>
  </si>
  <si>
    <t>GeNei Plasmid Purification Teaching Kit</t>
  </si>
  <si>
    <t>KT06A</t>
  </si>
  <si>
    <t>GeNei™ Plasmid Preparation Teaching Kit, 25 expts. (5 x 5 preps)</t>
  </si>
  <si>
    <t>KT06B</t>
  </si>
  <si>
    <t>GeNei™ Plasmid Preparation Teaching Kit, 100 expts. (20 x 5 preps)</t>
  </si>
  <si>
    <t>KT126A</t>
  </si>
  <si>
    <t>GeNei™ Plasmid DNA Purification Teaching Kit, 10 expts. (Binding Membrane)</t>
  </si>
  <si>
    <t>GeNei Genomic DNA &amp; RNA Extraction Teaching Kit</t>
  </si>
  <si>
    <t>KT28A</t>
  </si>
  <si>
    <t>GeNei™ Genomic DNA Extraction Teaching Kit,  (from Bacteria) 10 expts</t>
  </si>
  <si>
    <t>KT28B</t>
  </si>
  <si>
    <t>GeNei™ Genomic DNA Extraction Teaching Kit,  (from Bacteria) 20 expts</t>
  </si>
  <si>
    <t>KT128A</t>
  </si>
  <si>
    <t>Genomic DNA Purification teaching kit from Bacteria (DNA binding membrane) 10 Expts.</t>
  </si>
  <si>
    <t>KT67A</t>
  </si>
  <si>
    <t>GeNei™ Genomic DNA Extraction Teaching Kit (from leaves) 5 expts</t>
  </si>
  <si>
    <t>KT125A</t>
  </si>
  <si>
    <t xml:space="preserve">GeNei™ Fungal Genomic DNA Extraction Teaching Kit, 10 expts. </t>
  </si>
  <si>
    <t>KT129A</t>
  </si>
  <si>
    <t xml:space="preserve">GeNei™ Whole Blood DNA Extraction Teaching Kit, 10 expts. </t>
  </si>
  <si>
    <t>KT148A</t>
  </si>
  <si>
    <t xml:space="preserve">GeNei™ Plant Mitochondrial DNA Isolation Teaching Kit, 5 expts. </t>
  </si>
  <si>
    <t>KT132A</t>
  </si>
  <si>
    <t xml:space="preserve">GeNei™ Total RNA Extraction Teaching Kit, 
10 expts. </t>
  </si>
  <si>
    <t xml:space="preserve">DNA extraction from Agrose Gel  </t>
  </si>
  <si>
    <t>KT43A</t>
  </si>
  <si>
    <t xml:space="preserve">GeNei™ Gel Extraction Teaching Kit 
(Solution Based), 5 expts. </t>
  </si>
  <si>
    <t>KT134A</t>
  </si>
  <si>
    <t>GeNei™ Gel Extraction Teaching kit 
(membrane based), 5 expts</t>
  </si>
  <si>
    <t>Cloning and Expression Techniques</t>
  </si>
  <si>
    <t>KT60</t>
  </si>
  <si>
    <t xml:space="preserve">GeNei™ GFP Cloning Teaching Kit, 5 expts. </t>
  </si>
  <si>
    <t>KT69A</t>
  </si>
  <si>
    <t xml:space="preserve">GeNei™ Bacterial Gene Expression Teaching Kit, 
5 expts. </t>
  </si>
  <si>
    <t>KT131A</t>
  </si>
  <si>
    <t xml:space="preserve">GeNei™  In-Vitro Transcription Teaching Kit, 
10 expts. </t>
  </si>
  <si>
    <t>PCR Related Techniques</t>
  </si>
  <si>
    <t>KT44A</t>
  </si>
  <si>
    <t xml:space="preserve">GeNei™ Student PCR Teaching Kit, 10 expts. </t>
  </si>
  <si>
    <t>KT44B</t>
  </si>
  <si>
    <t xml:space="preserve">GeNei™ Student PCR Teaching Kit, 20 expts. </t>
  </si>
  <si>
    <t>KT107A</t>
  </si>
  <si>
    <t xml:space="preserve">GeNei™ Multiplex PCR Teaching Kit, 5 expts. </t>
  </si>
  <si>
    <t>KT108A</t>
  </si>
  <si>
    <t xml:space="preserve">GeNei™ GMO Detection Teaching Kit 
(Simulation Study), 5 expts. </t>
  </si>
  <si>
    <t>KT100A</t>
  </si>
  <si>
    <t xml:space="preserve">GeNei™ RAPD Application Teaching Kit, 5 expts. </t>
  </si>
  <si>
    <t>KT100B</t>
  </si>
  <si>
    <t xml:space="preserve">GeNei™ RAPD Application Teaching Kit, 20 expts. </t>
  </si>
  <si>
    <t>KT101B</t>
  </si>
  <si>
    <t xml:space="preserve">GeNei™ PCR Application Teaching Kit, 20 expts. </t>
  </si>
  <si>
    <t>KT102A</t>
  </si>
  <si>
    <t xml:space="preserve">GeNei™ Genotyping Analysis Teaching Kit, 5 expts. </t>
  </si>
  <si>
    <t>KT136A</t>
  </si>
  <si>
    <r>
      <t>GeNei</t>
    </r>
    <r>
      <rPr>
        <vertAlign val="superscript"/>
        <sz val="11"/>
        <rFont val="Calibri"/>
        <family val="2"/>
        <scheme val="minor"/>
      </rPr>
      <t xml:space="preserve">TM </t>
    </r>
    <r>
      <rPr>
        <sz val="11"/>
        <rFont val="Calibri"/>
        <family val="2"/>
        <scheme val="minor"/>
      </rPr>
      <t>Student RT PCR Teaching Kit ,4 reactions each, 5 expts.</t>
    </r>
  </si>
  <si>
    <t xml:space="preserve">DNA Fingerprinting Techniques </t>
  </si>
  <si>
    <t>KT94A</t>
  </si>
  <si>
    <t>GeNei™ DNA Fingerprinting Teaching Kit, 
5 expts. (RFLP)</t>
  </si>
  <si>
    <t>KT94B</t>
  </si>
  <si>
    <t>GeNei™ DNA Fingerprinting Teaching Kit 25 expts. (RFLP)</t>
  </si>
  <si>
    <t>KT95A</t>
  </si>
  <si>
    <t xml:space="preserve">GeNei™ DNA Fingerprinting Teaching Kit, 5 expts. (RAPD) </t>
  </si>
  <si>
    <t>KT95B</t>
  </si>
  <si>
    <t xml:space="preserve">GeNei™ DNA Fingerprinting Teaching Kit, 25 expts. (RAPD) </t>
  </si>
  <si>
    <t>KT99A</t>
  </si>
  <si>
    <t xml:space="preserve">GeNei™ Single Nucleotide Polymorphism (SNP)Teaching kit, 5 expts. </t>
  </si>
  <si>
    <t>KT147A</t>
  </si>
  <si>
    <t xml:space="preserve">GeNei™ AFLP Teaching Kit, 5 expts. </t>
  </si>
  <si>
    <t xml:space="preserve">Blotting Techniques </t>
  </si>
  <si>
    <t>KT96A</t>
  </si>
  <si>
    <t xml:space="preserve">GeNei™ Southern Hybridization Teaching Kit, 5 expts. </t>
  </si>
  <si>
    <t>KT96</t>
  </si>
  <si>
    <t xml:space="preserve">GeNei™ Southern Hybridization Teaching Kit with ETS5, 5 expts. </t>
  </si>
  <si>
    <t>KT138A</t>
  </si>
  <si>
    <t xml:space="preserve">GeNei™ Northern Blotting Teaching Kit, 5 expts. </t>
  </si>
  <si>
    <t>Microbial Genetics</t>
  </si>
  <si>
    <t>KT45</t>
  </si>
  <si>
    <t xml:space="preserve">GeNei™ Bacterial Conjugation Teaching Kit, 5 expts. </t>
  </si>
  <si>
    <t>KT45A</t>
  </si>
  <si>
    <t xml:space="preserve">GeNei™ Bacterial Conjugation Teaching Kit, 20 expts. </t>
  </si>
  <si>
    <t>KT190</t>
  </si>
  <si>
    <t xml:space="preserve">GeNei™ Plasmid Curing Teaching Kit, 5 expts. </t>
  </si>
  <si>
    <t>KT123</t>
  </si>
  <si>
    <t xml:space="preserve">GeNei™ Bacterial Transduction Teaching Kit, 5 expts. </t>
  </si>
  <si>
    <t>KT124A</t>
  </si>
  <si>
    <t xml:space="preserve">GeNei™ Bacterial Transposons Teaching Kit, 5 expts. </t>
  </si>
  <si>
    <t>KT05</t>
  </si>
  <si>
    <t xml:space="preserve">GeNei™ Phage Titration Teaching Kit, 5 expts. </t>
  </si>
  <si>
    <t>KT05A</t>
  </si>
  <si>
    <t xml:space="preserve">GeNei™ Phage Titration Teaching Kit, 20 expts. </t>
  </si>
  <si>
    <t>Microbiology Techniques</t>
  </si>
  <si>
    <t>KT46</t>
  </si>
  <si>
    <t xml:space="preserve">GeNei™ Bacterial Growth Curve Teaching Kit, 5 expts. </t>
  </si>
  <si>
    <t>KT68</t>
  </si>
  <si>
    <t xml:space="preserve">GeNei™ Bacterial Antibiotic Sensitivity Teaching Kit, 5 expts. </t>
  </si>
  <si>
    <t>KT90</t>
  </si>
  <si>
    <t xml:space="preserve">GeNei™ Isolation and Identification of Soil Bacteria Teaching Kit, 5 expts. </t>
  </si>
  <si>
    <t>IMMUNOLOGY TEACHING KITS</t>
  </si>
  <si>
    <t>Immunoprecipitation Techniques</t>
  </si>
  <si>
    <t>KT11</t>
  </si>
  <si>
    <t xml:space="preserve">GeNei™ Quantitative Precipitin Assay Teaching Kit, 10 expts. </t>
  </si>
  <si>
    <t>KT122</t>
  </si>
  <si>
    <t xml:space="preserve">GeNei™ Immuno-precipitation Teaching Kit, 5 expts. </t>
  </si>
  <si>
    <t>Immunodiffusion Techniques</t>
  </si>
  <si>
    <t>KT20A</t>
  </si>
  <si>
    <t xml:space="preserve">GeNei™ Immunoelectrophoresis Teaching Kit, 5 expts. </t>
  </si>
  <si>
    <t>KT20B</t>
  </si>
  <si>
    <t>GeNei™ Immunoelectrophoresis Teaching Kit, 10 expts.</t>
  </si>
  <si>
    <t>KT20</t>
  </si>
  <si>
    <t xml:space="preserve">GeNei™ Immunoelectrophoresis Teaching Kit with ETS2, 5 expts. </t>
  </si>
  <si>
    <t>KT70</t>
  </si>
  <si>
    <t xml:space="preserve">GeNei™ Ouchterlony Double Diffusion Teaching Kit for Antigen-Antibody patterns, 15 expts. </t>
  </si>
  <si>
    <t>KT09S</t>
  </si>
  <si>
    <t xml:space="preserve">GeNei™ Ouchterlony Double Diffusion Teaching Kit for Antibody Titration, 15 expts. </t>
  </si>
  <si>
    <t>KT10S</t>
  </si>
  <si>
    <t xml:space="preserve">GeNei™ Radial Immuno Diffusion Teaching Kit, 15 expts. </t>
  </si>
  <si>
    <t>KT47A</t>
  </si>
  <si>
    <t xml:space="preserve">GeNei™ Rocket Immunoelectrophoresis Teaching Kit, 5 expts. </t>
  </si>
  <si>
    <t>KT29A</t>
  </si>
  <si>
    <t>GeNei™ Counter Current Immunoelectrophoresis Teaching  Kit,10 expts</t>
  </si>
  <si>
    <t>Agglutination Techniques</t>
  </si>
  <si>
    <t>KT53</t>
  </si>
  <si>
    <t xml:space="preserve">GeNei™ Latex Agglutination Teaching Kit, 10 expts. </t>
  </si>
  <si>
    <t>KT53A</t>
  </si>
  <si>
    <t xml:space="preserve">GeNei™ Latex Agglutination Teaching Kit, 20 expts. </t>
  </si>
  <si>
    <t>ELISA Based Techniques</t>
  </si>
  <si>
    <t>KT12S</t>
  </si>
  <si>
    <t xml:space="preserve">GeNei™ Dot ELISA Teaching Kit, 15 expts. </t>
  </si>
  <si>
    <t>KT50</t>
  </si>
  <si>
    <t xml:space="preserve">GeNei™ Antigen Capture ELISA Teaching Kit, (Competitive ELISA) 4 expts. </t>
  </si>
  <si>
    <t>KT51</t>
  </si>
  <si>
    <t xml:space="preserve">GeNei™ Antibody Capture ELISA Teaching Kit, (Indirect ELISA) 4 expts. </t>
  </si>
  <si>
    <t>KT52</t>
  </si>
  <si>
    <t xml:space="preserve">GeNei™ Sandwich ELISA Teaching Kit, 4 expts. </t>
  </si>
  <si>
    <t>Immunoprobing Techniques</t>
  </si>
  <si>
    <t>KT21A</t>
  </si>
  <si>
    <t xml:space="preserve">GeNei™ Western Blotting Teaching Kit, 5 expts. </t>
  </si>
  <si>
    <t>KT21B</t>
  </si>
  <si>
    <t xml:space="preserve">GeNei™ Western Blotting Teaching Kit, 20 expts. </t>
  </si>
  <si>
    <t>KT21</t>
  </si>
  <si>
    <t xml:space="preserve">GeNei™ Western Blotting Teaching Kit with ETS3, 5 expts. </t>
  </si>
  <si>
    <t>KT48</t>
  </si>
  <si>
    <t xml:space="preserve">GeNei™ Antibody-HRP Conjugation Teaching Kit, 5 expts. </t>
  </si>
  <si>
    <t>Chromatography Techniques</t>
  </si>
  <si>
    <t>KT39</t>
  </si>
  <si>
    <t xml:space="preserve">GeNei™ Gel Filtration Chromatography Teaching Kit, 5 expts. </t>
  </si>
  <si>
    <t>KT40</t>
  </si>
  <si>
    <t xml:space="preserve">GeNei™ Ion Exchange Chromatography Teaching Kit, 5 expts. </t>
  </si>
  <si>
    <t>KT41</t>
  </si>
  <si>
    <t xml:space="preserve">GeNei™ Affinity Chromatography Teaching Kit, 5 expts. </t>
  </si>
  <si>
    <t>KT106A</t>
  </si>
  <si>
    <t>GeNei™ Immunoglobulin G Isolation Teaching Kit for 5 expts.</t>
  </si>
  <si>
    <t>KT192</t>
  </si>
  <si>
    <t>GeNei™ Thin Layer Chromatography Teaching Kit, (with TLC chamber) 10 expts.</t>
  </si>
  <si>
    <t>KT192A</t>
  </si>
  <si>
    <t>GeNei™ Thin Layer Chromatography Teaching Kit,  10 expts.</t>
  </si>
  <si>
    <t>KT203</t>
  </si>
  <si>
    <t xml:space="preserve">GeNei™ Recombinant Protein Purification Teaching Kit, 5 expts. </t>
  </si>
  <si>
    <t>KT202</t>
  </si>
  <si>
    <t>GeNei™ Hydrophobic Chromatography Teaching Kit, 5 expts</t>
  </si>
  <si>
    <t>Protein Electrophoresis</t>
  </si>
  <si>
    <t>KT30A</t>
  </si>
  <si>
    <t xml:space="preserve">GeNei™ SDS-PAGE Teaching Kit, 10 expts. </t>
  </si>
  <si>
    <t>KT30B</t>
  </si>
  <si>
    <t xml:space="preserve">GeNei™ SDS-PAGE Teaching Kit, 20 expts. </t>
  </si>
  <si>
    <t>KT145A</t>
  </si>
  <si>
    <t xml:space="preserve">GeNei™ 2D-PAGE Teaching Kit, 5 expts. </t>
  </si>
  <si>
    <t>Protein Analysis Techniques</t>
  </si>
  <si>
    <t>KT89</t>
  </si>
  <si>
    <t xml:space="preserve">GeNei™ Enzyme Kinetics Teaching Kit, 5 expts. </t>
  </si>
  <si>
    <t>KT196</t>
  </si>
  <si>
    <t>GeNei™ Protein Fingerprinting Teaching Kit, 5 expts</t>
  </si>
  <si>
    <t>TECHWARE / EQUIPMENTS</t>
  </si>
  <si>
    <t>Electrophoresis Kits</t>
  </si>
  <si>
    <t>7070GB</t>
  </si>
  <si>
    <t>ETS-1</t>
  </si>
  <si>
    <t>GeNei™ Elpho kit</t>
  </si>
  <si>
    <t>7071GB</t>
  </si>
  <si>
    <t>ETS-1-05</t>
  </si>
  <si>
    <t>GeNei™ Well Comb Stand for 7070GB  (1 No./Pack)</t>
  </si>
  <si>
    <t>7073GB</t>
  </si>
  <si>
    <t>ETS-2</t>
  </si>
  <si>
    <t>GeNei™ Elpho Kit for immunoelectrophoresis</t>
  </si>
  <si>
    <t>7074GB</t>
  </si>
  <si>
    <t>ETS3</t>
  </si>
  <si>
    <t>GeNei™ Elpho Kit for PAGE &amp; Electrotransfer</t>
  </si>
  <si>
    <t>7075GB</t>
  </si>
  <si>
    <t>ETS3-01</t>
  </si>
  <si>
    <t>GeNei™ Glass Plates (Notched and rectangular) for 7074GB</t>
  </si>
  <si>
    <t>7079GB</t>
  </si>
  <si>
    <t>ETS4</t>
  </si>
  <si>
    <t>GeNei™ Elpho Kit for PAGE</t>
  </si>
  <si>
    <t>7089GB</t>
  </si>
  <si>
    <t>ETS5</t>
  </si>
  <si>
    <t>GeNei™ Elpho Kit for Submarine &amp; Electro Transfer includes power supply</t>
  </si>
  <si>
    <t>6676GB</t>
  </si>
  <si>
    <t>ETS6</t>
  </si>
  <si>
    <t>GeNei™ Elpho Kit for 2-Dimensional Polyacrylamide Gel Electrophoresis</t>
  </si>
  <si>
    <t>6681GB</t>
  </si>
  <si>
    <t>ETS7</t>
  </si>
  <si>
    <t>GeNei™ Elpho Kit for Submarine Electrophoresis and capillary transfer</t>
  </si>
  <si>
    <t xml:space="preserve">Submarine Electrophoresis Systems </t>
  </si>
  <si>
    <t>6470GB</t>
  </si>
  <si>
    <t>03-01</t>
  </si>
  <si>
    <t>Mini Sub System: Small model gel size 10 x 7 cm (for 8 samples)</t>
  </si>
  <si>
    <t>6508GB</t>
  </si>
  <si>
    <t>03-02</t>
  </si>
  <si>
    <t>Midi Sub System: Analytical model gel size 13 x 13 cm (for 13 samples)</t>
  </si>
  <si>
    <t>6562GB</t>
  </si>
  <si>
    <t>03-04</t>
  </si>
  <si>
    <t>Midi Sub Prep System:  Preparative model gel size 13 cm x 25 cm (for 13 samples)</t>
  </si>
  <si>
    <t>6589GB</t>
  </si>
  <si>
    <t>03-05</t>
  </si>
  <si>
    <t>Maxi Sub System: Large model gel size 20 cm x 20 cm (for 26 samples)</t>
  </si>
  <si>
    <t>6614GB</t>
  </si>
  <si>
    <t>03-07</t>
  </si>
  <si>
    <t xml:space="preserve">Maxi Sub XL System: Extra Large Model (Custom built) Gel Size 30cmx25cm (for 33x3=99 samples) with inbuilt comb stand Multi Channel Pipette Compatible </t>
  </si>
  <si>
    <t>6627GB</t>
  </si>
  <si>
    <t>03-09</t>
  </si>
  <si>
    <t>Very Large Model(for 40x3=120 samples) Gel Size 20cmx37cm with inbuilt comb stand Multi Channel Pipette Compatible combs 3,5,8,16,20,40x3 wells</t>
  </si>
  <si>
    <t>Imported Submarine Electrophoresis Systems</t>
  </si>
  <si>
    <t>6668GB</t>
  </si>
  <si>
    <t>ISE1</t>
  </si>
  <si>
    <t>Submarine Electrophoresis System (Imported) 7cmx7cm &amp; 10 cm x 7 cm</t>
  </si>
  <si>
    <t>0051GB</t>
  </si>
  <si>
    <t>ISE2</t>
  </si>
  <si>
    <t>Midi Sub System : 10 X 7 &amp; 10 X 10 cms (2 Combs x 16 samples)</t>
  </si>
  <si>
    <t>0052GB</t>
  </si>
  <si>
    <t>ISE3</t>
  </si>
  <si>
    <t>Midi Plus Horizontal System : 15 X 7 : 15 x 10 : 15 x 15 &amp; 10 x 10 cm  (2 Combs x 20 samples)</t>
  </si>
  <si>
    <t>0053GB</t>
  </si>
  <si>
    <t>ISE4</t>
  </si>
  <si>
    <t>Maxi Hirizontal System : 20 x10 : 20x20 : 20x25 cms (2 Combs x 20 samples)</t>
  </si>
  <si>
    <t>0054GB</t>
  </si>
  <si>
    <t>ISE5</t>
  </si>
  <si>
    <t>Maxi Plus Horizontal System : 26 X 16 : 26 x 24 : 26 x 32 cms(6 Combs x 28 samples)</t>
  </si>
  <si>
    <t>UV Transparent Submarine Electrophoresis Systems</t>
  </si>
  <si>
    <t>6888GB</t>
  </si>
  <si>
    <t>21-02</t>
  </si>
  <si>
    <t>Miniphor UVT System Complete Set with 8, 12, 16 well combs</t>
  </si>
  <si>
    <t>6901GB</t>
  </si>
  <si>
    <t>21-03</t>
  </si>
  <si>
    <t>Maxiphor UVT System Complete Set with inbuilt gel casting Tray, 8, 14, 20 well combs</t>
  </si>
  <si>
    <t>6471GB</t>
  </si>
  <si>
    <t>03-01 UV</t>
  </si>
  <si>
    <t>Mini Sub System UV Transparent: Small model gel size (10X7cm),10 samples</t>
  </si>
  <si>
    <t>6509GB</t>
  </si>
  <si>
    <t>03-02 UV</t>
  </si>
  <si>
    <t>Midi Sub System UV Transparent: Analytical model gel size(13X13cm),15 samples</t>
  </si>
  <si>
    <t>6563GB</t>
  </si>
  <si>
    <t>03-03 UV</t>
  </si>
  <si>
    <t>Midi Prep Sub System UV Transparent:Preparative model gel size (25 cm x 13 cm) 15 samples</t>
  </si>
  <si>
    <t>6590GB</t>
  </si>
  <si>
    <t>03-04 UV</t>
  </si>
  <si>
    <t>Maxi Sub System UV Transparent:Large model gel size (20 cm x 20 cm) 26 samples</t>
  </si>
  <si>
    <t xml:space="preserve"> Single Moulded Electrophoresis Systems </t>
  </si>
  <si>
    <t>6401GB</t>
  </si>
  <si>
    <t>03-11</t>
  </si>
  <si>
    <t xml:space="preserve">GeNei™ Moulded Mini Submarine System </t>
  </si>
  <si>
    <t>6403GB</t>
  </si>
  <si>
    <t>03-12</t>
  </si>
  <si>
    <t>GeNei™ Mini Horizontal Gel Unit : Gel Size    : 6 X 7.5 cm</t>
  </si>
  <si>
    <t>6404GB</t>
  </si>
  <si>
    <t>03-13</t>
  </si>
  <si>
    <t>Mini Plus Horizontal Gel Unit :  10 X 11.5cm</t>
  </si>
  <si>
    <t>6405GB</t>
  </si>
  <si>
    <t>03-14</t>
  </si>
  <si>
    <t>Midi Horizontal Gel Unit :Gel Size : 12.8 X 15cm</t>
  </si>
  <si>
    <t>6406GB</t>
  </si>
  <si>
    <t>03-15</t>
  </si>
  <si>
    <t>Maxi Horizontal Gel Unit: Gel Size : 20 X 20cm</t>
  </si>
  <si>
    <t xml:space="preserve">Immuno Electrophoresis Systems </t>
  </si>
  <si>
    <t>6402GB</t>
  </si>
  <si>
    <t>02-01</t>
  </si>
  <si>
    <t>Mini Immuno-electrophoresis System</t>
  </si>
  <si>
    <t>6413GB</t>
  </si>
  <si>
    <t>02-02</t>
  </si>
  <si>
    <t>Midi Immuno-electrophoresis System</t>
  </si>
  <si>
    <t xml:space="preserve">Paper Electrophoresis Systems </t>
  </si>
  <si>
    <t>6723GB</t>
  </si>
  <si>
    <t>01-01</t>
  </si>
  <si>
    <t>Paper Electrophoresis System (Vertical Mini for 3 strips)</t>
  </si>
  <si>
    <t>6721GB</t>
  </si>
  <si>
    <t>01-02</t>
  </si>
  <si>
    <t>Paper Electrophoresis System (Vertical Large for 6 strips)</t>
  </si>
  <si>
    <t>6720GB</t>
  </si>
  <si>
    <t>01-03</t>
  </si>
  <si>
    <t>Paper Electrophoresis System (Horizontal Model for 6 strips)</t>
  </si>
  <si>
    <t xml:space="preserve">Vertical Slab Gel Electrophoresis Systems </t>
  </si>
  <si>
    <t>106680GB</t>
  </si>
  <si>
    <t>05-01</t>
  </si>
  <si>
    <t>Vertical Mini Gel System: Mini model gel size (8 x 7) cm, (HxW) for 7 samples</t>
  </si>
  <si>
    <t>106724GB</t>
  </si>
  <si>
    <t>05-02</t>
  </si>
  <si>
    <t>Vertical Dual Mini Gel System: Mini dual model gel size 2 (8 x 7) cm, (HxW) for 14 samples</t>
  </si>
  <si>
    <t>106725GB</t>
  </si>
  <si>
    <t>05-03</t>
  </si>
  <si>
    <t>Vertical Midi Gel System: Regular model gel size (16 x 14) cm (HxW) for 13 samples</t>
  </si>
  <si>
    <t>106782GB</t>
  </si>
  <si>
    <t>05-04</t>
  </si>
  <si>
    <t>Vertical Dual Midi Gel System: Regular dual model gel size 2 (16 x 14) cm, (HxW) for 26 samples</t>
  </si>
  <si>
    <t>106783GB</t>
  </si>
  <si>
    <t>05-05</t>
  </si>
  <si>
    <t>Vertical Maxi Gel System: Large model gel size (16 x 20) cm (HxW) for 20 samples</t>
  </si>
  <si>
    <t>106784GB</t>
  </si>
  <si>
    <t>05-06</t>
  </si>
  <si>
    <t>Vertical Dual Maxi Gel System: Large dual model gel size 2 (16 x 20) cm, (HxW) for 40 samples</t>
  </si>
  <si>
    <t>Vertical Extra Large System:</t>
  </si>
  <si>
    <t>107946GB</t>
  </si>
  <si>
    <t>05-07</t>
  </si>
  <si>
    <t>Vertical Extra Large System: (80 Samples)</t>
  </si>
  <si>
    <t>107947GB</t>
  </si>
  <si>
    <t>05-08</t>
  </si>
  <si>
    <t xml:space="preserve"> Dual Vertical Extra Large System: (200 Samples)</t>
  </si>
  <si>
    <t>Vertical Electrophoresis Mini System:</t>
  </si>
  <si>
    <t>120056GB</t>
  </si>
  <si>
    <t>IVE1</t>
  </si>
  <si>
    <t>Vertical  Electrophoresis Mini System : 10x10 cm (2 combs x 12 samples)</t>
  </si>
  <si>
    <t>120057GB</t>
  </si>
  <si>
    <t>IVE2</t>
  </si>
  <si>
    <t>Mini Wide Vertical System : 20 x10 cm (2 combs x 24 samples)</t>
  </si>
  <si>
    <t>120058GB</t>
  </si>
  <si>
    <t>IVE3</t>
  </si>
  <si>
    <t xml:space="preserve"> Vertical Electrophoresis Maxi :  20 x 20 cm (2 combs x 24 samples)</t>
  </si>
  <si>
    <t>ELECTROTRANSFER SYSTEMS</t>
  </si>
  <si>
    <t>Electrotransfer Mini System</t>
  </si>
  <si>
    <t>106816GB</t>
  </si>
  <si>
    <t>08-01</t>
  </si>
  <si>
    <t>Electrotransfer Mini System Gel Size (8 cm x 7 cm)</t>
  </si>
  <si>
    <t>106819GB</t>
  </si>
  <si>
    <t>08-02</t>
  </si>
  <si>
    <t>Electrotransfer Mini Dual System Gel Size 2 (8 cm x 7 cm)</t>
  </si>
  <si>
    <t>106850GB</t>
  </si>
  <si>
    <t>08-03</t>
  </si>
  <si>
    <t>Electrotransfer Midi System Gel Size (16 cm x 14 cm)</t>
  </si>
  <si>
    <t>106853GB</t>
  </si>
  <si>
    <t>08-04</t>
  </si>
  <si>
    <t>Electrotransfer Dual Midi System Gel Size 2 (16 cm x 14 cm)</t>
  </si>
  <si>
    <t>Semi Dry Blotter</t>
  </si>
  <si>
    <t>120059GB</t>
  </si>
  <si>
    <t>SDB 1</t>
  </si>
  <si>
    <t>Semi Dry Blotter, Mini : 10x10 cm  (Imported)</t>
  </si>
  <si>
    <t>120546GB</t>
  </si>
  <si>
    <t>SDB 2</t>
  </si>
  <si>
    <t>Semi Dry Blotter, Midi : 20x20 cm  (Imported)</t>
  </si>
  <si>
    <t>120551GB</t>
  </si>
  <si>
    <t>SDB3</t>
  </si>
  <si>
    <t>Semi Dry Blotter Size (10cm x 10cm)</t>
  </si>
  <si>
    <t>120552GB</t>
  </si>
  <si>
    <t>SDB 4</t>
  </si>
  <si>
    <t>Semi Dry Blotter Size (15cm x 15cm)</t>
  </si>
  <si>
    <t>120553GB</t>
  </si>
  <si>
    <t>SDB 5</t>
  </si>
  <si>
    <t xml:space="preserve">Semi Dry Blotter, Midi (20 cm x 20 cm)  </t>
  </si>
  <si>
    <t>POWER SUPPLIES</t>
  </si>
  <si>
    <t>Analog Model: Fixed Voltage</t>
  </si>
  <si>
    <t>106854GB</t>
  </si>
  <si>
    <t>10-01</t>
  </si>
  <si>
    <t>PS 100: Mini Model 50, 100, 150, 200, 250 V Fixed 100 mA with on/off LED Indicator</t>
  </si>
  <si>
    <t>106855GB</t>
  </si>
  <si>
    <t>10-02</t>
  </si>
  <si>
    <t>PS 200: Mini Model 100, 150, 200, 250 V Fixed, 200 mA</t>
  </si>
  <si>
    <t>106856GB</t>
  </si>
  <si>
    <t>10-03</t>
  </si>
  <si>
    <t>Mini Powerpack with timer 50-150 V</t>
  </si>
  <si>
    <t>Popular Digital Model</t>
  </si>
  <si>
    <t>Digital PS 100:</t>
  </si>
  <si>
    <t>106860GB</t>
  </si>
  <si>
    <t>12-01</t>
  </si>
  <si>
    <t>Digital PS 100: EPS 300 Model ; 0-300 V; 0-100 mA ;  Variable with timer Constant Current ; Constant Voltage ; Digital display</t>
  </si>
  <si>
    <t>Digital PS 500:</t>
  </si>
  <si>
    <t>106857GB</t>
  </si>
  <si>
    <t>12-02</t>
  </si>
  <si>
    <t>EPS 500 Model ;0-500 V; 0-500 mA; Variable with timer Constant Current ; Constant Voltage ; Digital display</t>
  </si>
  <si>
    <t>106858GB</t>
  </si>
  <si>
    <t>12-04</t>
  </si>
  <si>
    <t>Digital PS 3000: Electrotransfer Model ; 10-250 V ; 3000 mA; Variable with timer Constant Voltage ; Digital display</t>
  </si>
  <si>
    <t>106859GB</t>
  </si>
  <si>
    <t>12-05</t>
  </si>
  <si>
    <t>BGPS 300/400: Euro Model Digital Power supply light weight; 10-300 V; 4-400 mA Max 75W, 4 outlets; Variable with timer; Constant Current; Constant Voltage; Digital display</t>
  </si>
  <si>
    <t>117802GB</t>
  </si>
  <si>
    <t>12-06</t>
  </si>
  <si>
    <t>300 V/300mA Power Supply</t>
  </si>
  <si>
    <t>CENTRIFUGES</t>
  </si>
  <si>
    <t>107110GB</t>
  </si>
  <si>
    <t>MC-1</t>
  </si>
  <si>
    <t>Microcentrifuge (fixed rotor speed 6000 rpm)</t>
  </si>
  <si>
    <t>107944GB</t>
  </si>
  <si>
    <t>MC-3</t>
  </si>
  <si>
    <t>Microcentrifuge (fixed rotor speed 10000 rpm) with digital timer/rpm</t>
  </si>
  <si>
    <t>117792GB</t>
  </si>
  <si>
    <t>MC-4</t>
  </si>
  <si>
    <t>Microcentrifuge (fixed rotor speed 14,000 rpm) with digital timer</t>
  </si>
  <si>
    <t>TECHWARE EQUIPMENTS FOR PCR AND RT-PCR LAB</t>
  </si>
  <si>
    <t>PCR Workstations</t>
  </si>
  <si>
    <t>107211GB</t>
  </si>
  <si>
    <t>WS-1</t>
  </si>
  <si>
    <t xml:space="preserve">Mini PCR Workstation(29 x 13 cm) </t>
  </si>
  <si>
    <t>107214GB</t>
  </si>
  <si>
    <t>WS-2</t>
  </si>
  <si>
    <t>Midi PCR Workstation (HxWxD: 45x60x30) cm (Designed for UV Irradiation of PCR Chemicals)</t>
  </si>
  <si>
    <t>107215GB</t>
  </si>
  <si>
    <t>WS-3</t>
  </si>
  <si>
    <t>Midi PCR Workstation (HxWxD: 45x60x30) cm (Designed for UV Irradiation of PCR Chemicals) with HEPA filter</t>
  </si>
  <si>
    <t>Gel Doc Systems</t>
  </si>
  <si>
    <t>130051GB</t>
  </si>
  <si>
    <t>GDC</t>
  </si>
  <si>
    <t>Gel Doc  College Model</t>
  </si>
  <si>
    <t>Transilluminators (Imported)</t>
  </si>
  <si>
    <t>120025GB</t>
  </si>
  <si>
    <t>T21</t>
  </si>
  <si>
    <t>UV and White Light Transilluminator with 302 nm</t>
  </si>
  <si>
    <t>Need to discuss about the marketing estimates for bulk purchase</t>
  </si>
  <si>
    <t>120026GB</t>
  </si>
  <si>
    <t>T22</t>
  </si>
  <si>
    <t>Dual wave length Transilluminator with 254 nm and 365 nm</t>
  </si>
  <si>
    <t>107161GB</t>
  </si>
  <si>
    <t>T20</t>
  </si>
  <si>
    <t>UV Transilluminator with filter (312 nm) 20 cm x 20 cm Imported</t>
  </si>
  <si>
    <t>107108GB</t>
  </si>
  <si>
    <t>LF206LS</t>
  </si>
  <si>
    <t>Handheld UV Lamp 6 Watt 50 mm x 150 mm (365, 254 nm) Imported</t>
  </si>
  <si>
    <t>107145GB</t>
  </si>
  <si>
    <t>SF850</t>
  </si>
  <si>
    <t xml:space="preserve">UV Face Shield Imported </t>
  </si>
  <si>
    <t>Transilluminators</t>
  </si>
  <si>
    <t>120027GB</t>
  </si>
  <si>
    <t>T23</t>
  </si>
  <si>
    <t>UV Transilluminator with filter (312 nm) 20 cm x 20 cm</t>
  </si>
  <si>
    <t>120028GB</t>
  </si>
  <si>
    <t>T24</t>
  </si>
  <si>
    <t>120029GB</t>
  </si>
  <si>
    <t>LF207LS</t>
  </si>
  <si>
    <t>Handheld UV Lamp 8 Watt 50 mm x 150 mm 
(365, 254 nm) Research Model</t>
  </si>
  <si>
    <t>Transilluminator College Model</t>
  </si>
  <si>
    <t>107176GB</t>
  </si>
  <si>
    <t>TCM-1</t>
  </si>
  <si>
    <t>UV Transilluminator with filter  20 cm x 20 cm (For detection of more than 50 ng of DNA)</t>
  </si>
  <si>
    <t>107179GB</t>
  </si>
  <si>
    <t>UVT-2</t>
  </si>
  <si>
    <t>UV Tube 8W for 107176GB (1 No./Pack)</t>
  </si>
  <si>
    <t>107172GB</t>
  </si>
  <si>
    <t>TCM-2</t>
  </si>
  <si>
    <t>White Light Transilluminator (25 cm x 25 cm)</t>
  </si>
  <si>
    <t>UV Accessories</t>
  </si>
  <si>
    <t>107177GB</t>
  </si>
  <si>
    <t>UVT</t>
  </si>
  <si>
    <t>Spare 8W UV Tube</t>
  </si>
  <si>
    <t>ROCKERS, SHAKERS, MIXERS, STIRRERS</t>
  </si>
  <si>
    <t>Platform Rocker (Gel Rocker)</t>
  </si>
  <si>
    <t>107106GB</t>
  </si>
  <si>
    <t>GR-1</t>
  </si>
  <si>
    <t>Platform rocker I (One Platform)</t>
  </si>
  <si>
    <t>107107GB</t>
  </si>
  <si>
    <t>GR-2</t>
  </si>
  <si>
    <t>Platform rocker II (One Platform with Electronic Timer)</t>
  </si>
  <si>
    <t>117793GB</t>
  </si>
  <si>
    <t>GR-3</t>
  </si>
  <si>
    <t>Dual Rocker</t>
  </si>
  <si>
    <t>Shakers</t>
  </si>
  <si>
    <t>116731GB</t>
  </si>
  <si>
    <t>OS1</t>
  </si>
  <si>
    <t>Orbital Shaker (for 250 ml x 16 Flasks)</t>
  </si>
  <si>
    <t>116736GB</t>
  </si>
  <si>
    <t>OS2</t>
  </si>
  <si>
    <t>Incubator Orbital Shaker (with Universal Tray)</t>
  </si>
  <si>
    <t>116739GB</t>
  </si>
  <si>
    <t>OS3</t>
  </si>
  <si>
    <t>Microplate Shaker (can hold 4 Microplates)</t>
  </si>
  <si>
    <t>118797GB</t>
  </si>
  <si>
    <t>OS4</t>
  </si>
  <si>
    <t>Incubator Orbital Shaker Floor Model</t>
  </si>
  <si>
    <t>Pipette Stand</t>
  </si>
  <si>
    <t>107141GB</t>
  </si>
  <si>
    <t>PIP-4</t>
  </si>
  <si>
    <t>Pipette Stand (for 5 Pipettes)</t>
  </si>
  <si>
    <t>107142GB</t>
  </si>
  <si>
    <t>PIP - 5</t>
  </si>
  <si>
    <t>Multichannel Pipette Stand (for 3 Pipettes)</t>
  </si>
  <si>
    <t>Bottle Roller</t>
  </si>
  <si>
    <t>118796GB</t>
  </si>
  <si>
    <t>BR1</t>
  </si>
  <si>
    <t>Bottle roller</t>
  </si>
  <si>
    <t>Tube Rotator</t>
  </si>
  <si>
    <t>116669GB</t>
  </si>
  <si>
    <t>TR1</t>
  </si>
  <si>
    <t>Magnetic Stirrer</t>
  </si>
  <si>
    <t>116663GB</t>
  </si>
  <si>
    <t>ES4</t>
  </si>
  <si>
    <t>Magnetic Stirrer with hot plate - 2 Litres</t>
  </si>
  <si>
    <t>117795GB</t>
  </si>
  <si>
    <t>ES5</t>
  </si>
  <si>
    <t>Magnetic Stirrer with Digital Hot plate</t>
  </si>
  <si>
    <t>107048GB</t>
  </si>
  <si>
    <t>ES-1</t>
  </si>
  <si>
    <t>Magnetic stirrer 100 - 1400 rpm max. 5 litres</t>
  </si>
  <si>
    <t>107945GB</t>
  </si>
  <si>
    <t>ES-3</t>
  </si>
  <si>
    <t>Magnetic stirrer 100 - 1400 rpm max. 10 litres</t>
  </si>
  <si>
    <t>Vortex Mixer</t>
  </si>
  <si>
    <t>106887GB</t>
  </si>
  <si>
    <t>18-01</t>
  </si>
  <si>
    <t>Vortex mixer</t>
  </si>
  <si>
    <t>Changed rate from 12% to 18%</t>
  </si>
  <si>
    <t>GENERAL LAB EQUIPMENTS</t>
  </si>
  <si>
    <t>Dry Bath</t>
  </si>
  <si>
    <t>107170GB</t>
  </si>
  <si>
    <t>TC-1</t>
  </si>
  <si>
    <t>Dry bath with standard heating block</t>
  </si>
  <si>
    <t>107171GB</t>
  </si>
  <si>
    <t>TC-2</t>
  </si>
  <si>
    <t>Dry Bath with dual heating block</t>
  </si>
  <si>
    <t>107173GB</t>
  </si>
  <si>
    <t>TCSP-1</t>
  </si>
  <si>
    <t>Heating block (Extra) 1.5 ml , 24 well</t>
  </si>
  <si>
    <t>107174GB</t>
  </si>
  <si>
    <t>TCSP-2</t>
  </si>
  <si>
    <t>Heating block (Extra) 0.5 ml , 24 well</t>
  </si>
  <si>
    <t>107175GB</t>
  </si>
  <si>
    <t>TCSP-3</t>
  </si>
  <si>
    <t>Heating block (Extra) 0.2 ml, 24 well</t>
  </si>
  <si>
    <t>pH Meter</t>
  </si>
  <si>
    <t>117800GB</t>
  </si>
  <si>
    <t>PHM-1</t>
  </si>
  <si>
    <t>pH meter</t>
  </si>
  <si>
    <t>117801GB</t>
  </si>
  <si>
    <t>PHE-1</t>
  </si>
  <si>
    <t>pH Electrode/probe</t>
  </si>
  <si>
    <t>Bench Top Cooler and Glass Columm</t>
  </si>
  <si>
    <t>107100GB</t>
  </si>
  <si>
    <t>GC-1</t>
  </si>
  <si>
    <t xml:space="preserve">Bench Top Cooler 
(24 x 1.5 ml tube; An alternate to ice buckets) </t>
  </si>
  <si>
    <t>107101GB</t>
  </si>
  <si>
    <t>GC-2</t>
  </si>
  <si>
    <t xml:space="preserve">Bench Top Cooler
 (12 x 1.5 ml tube; An alternate to ice buckets) </t>
  </si>
  <si>
    <t>107102GB</t>
  </si>
  <si>
    <t>GC-3</t>
  </si>
  <si>
    <t xml:space="preserve">Bench Top Cooler
 (24 x 0.5 ml tube; An alternate to ice buckets) </t>
  </si>
  <si>
    <t>106991GB</t>
  </si>
  <si>
    <t>C1708</t>
  </si>
  <si>
    <t>Glass column for affinity (1.7 cm x 8 cm)</t>
  </si>
  <si>
    <t>Water Bath</t>
  </si>
  <si>
    <t>107931GB</t>
  </si>
  <si>
    <t>WC-1</t>
  </si>
  <si>
    <t xml:space="preserve">Water bath with 10 litres water tank </t>
  </si>
  <si>
    <t>120510GB</t>
  </si>
  <si>
    <t>WC3</t>
  </si>
  <si>
    <t>Circulating Water Bath, 20L</t>
  </si>
  <si>
    <t>120509GB</t>
  </si>
  <si>
    <t>WC4</t>
  </si>
  <si>
    <t>Shaking Water Bath (Orbital/Linear), 15L</t>
  </si>
  <si>
    <t>Accessories</t>
  </si>
  <si>
    <t>106411GB</t>
  </si>
  <si>
    <t>02-01-03</t>
  </si>
  <si>
    <t xml:space="preserve">Glass plates (50 mm x 50 mm) (12/pack) </t>
  </si>
  <si>
    <t xml:space="preserve">1 Pack </t>
  </si>
  <si>
    <t>106412GB</t>
  </si>
  <si>
    <t>02-01-04</t>
  </si>
  <si>
    <t xml:space="preserve">Glass plates (75 mm x 50 mm) (12/pack) </t>
  </si>
  <si>
    <t>106417GB</t>
  </si>
  <si>
    <t>02-02-03</t>
  </si>
  <si>
    <t xml:space="preserve">Gel punchers (3,4,5 mm o.d) </t>
  </si>
  <si>
    <t xml:space="preserve">1 No. </t>
  </si>
  <si>
    <t>106418GB</t>
  </si>
  <si>
    <t>02-02-04</t>
  </si>
  <si>
    <t xml:space="preserve">Levelling table with levelling screws and spirit level </t>
  </si>
  <si>
    <t>106660GB</t>
  </si>
  <si>
    <t>02-03-04</t>
  </si>
  <si>
    <t xml:space="preserve">Gel running tray 130 mm x 130 mm </t>
  </si>
  <si>
    <t>106662GB</t>
  </si>
  <si>
    <t>02-03-08</t>
  </si>
  <si>
    <t xml:space="preserve">Acrylic comb 13 well 1.5 mm </t>
  </si>
  <si>
    <t>106664GB</t>
  </si>
  <si>
    <t>02-03-09</t>
  </si>
  <si>
    <t xml:space="preserve">Acrylic comb 8 well 1.5 mm </t>
  </si>
  <si>
    <t>106442GB</t>
  </si>
  <si>
    <t>02-03-10</t>
  </si>
  <si>
    <t xml:space="preserve">Acrylic comb preparative 3-well 3.0 mm </t>
  </si>
  <si>
    <t>106443GB</t>
  </si>
  <si>
    <t>02-03-11</t>
  </si>
  <si>
    <t xml:space="preserve">Acrylic comb preparative 3-well 6.0 mm </t>
  </si>
  <si>
    <t>106448GB</t>
  </si>
  <si>
    <t>02-03-15</t>
  </si>
  <si>
    <t>Glass plates 100 mm x 80 mm</t>
  </si>
  <si>
    <t>6/Pack</t>
  </si>
  <si>
    <t>106449GB</t>
  </si>
  <si>
    <t>02-03-16</t>
  </si>
  <si>
    <t>Glass plates 100 mm x 115 mm</t>
  </si>
  <si>
    <t>106460GB</t>
  </si>
  <si>
    <t>02-03-17</t>
  </si>
  <si>
    <t>Glass plates 210 mm x 90 mm</t>
  </si>
  <si>
    <t>106461GB</t>
  </si>
  <si>
    <t>02-03-18</t>
  </si>
  <si>
    <t>Glass plates 260 mm x 130 mm</t>
  </si>
  <si>
    <t>106463GB</t>
  </si>
  <si>
    <t>02-03-20</t>
  </si>
  <si>
    <t xml:space="preserve">Gel scoop 120x120mm </t>
  </si>
  <si>
    <t>1 No.</t>
  </si>
  <si>
    <t>106464GB</t>
  </si>
  <si>
    <t>02-03-21</t>
  </si>
  <si>
    <t>Gel scoop 60x120mm</t>
  </si>
  <si>
    <r>
      <t>10650</t>
    </r>
    <r>
      <rPr>
        <b/>
        <sz val="11"/>
        <color rgb="FF00B050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GB</t>
    </r>
  </si>
  <si>
    <t>03-01UV</t>
  </si>
  <si>
    <t xml:space="preserve">GS Gel Scoop for 10 x 7 cm Gels - UV Transparet </t>
  </si>
  <si>
    <t xml:space="preserve">1 No </t>
  </si>
  <si>
    <t>107040GB</t>
  </si>
  <si>
    <t>EL-03-01</t>
  </si>
  <si>
    <t xml:space="preserve">Spare electrodes 2 nos. for 03-01 </t>
  </si>
  <si>
    <t xml:space="preserve">1Set </t>
  </si>
  <si>
    <t>106474GB</t>
  </si>
  <si>
    <t>03-01-01</t>
  </si>
  <si>
    <t xml:space="preserve">Levelling table for gel casting 15 x 15 cm </t>
  </si>
  <si>
    <t>106476GB</t>
  </si>
  <si>
    <t>03-01-03</t>
  </si>
  <si>
    <t xml:space="preserve">Gel running tray 70 x 50 mm (2 / pack) </t>
  </si>
  <si>
    <t>1 Pack</t>
  </si>
  <si>
    <t>106478GB</t>
  </si>
  <si>
    <t>03-01-04</t>
  </si>
  <si>
    <t xml:space="preserve">Gel casting tray for 70 x 50 mm </t>
  </si>
  <si>
    <t>106477GB</t>
  </si>
  <si>
    <t xml:space="preserve">03-01-03 UV </t>
  </si>
  <si>
    <t xml:space="preserve">UV transparent gel running tray 70 x 50 mm </t>
  </si>
  <si>
    <t>106500GB</t>
  </si>
  <si>
    <t>03-01-05</t>
  </si>
  <si>
    <t xml:space="preserve">Gel running tray 100 x 70 mm </t>
  </si>
  <si>
    <t>106502GB</t>
  </si>
  <si>
    <t>03-01-06</t>
  </si>
  <si>
    <t xml:space="preserve">Gel casting tray for 100 x 70 mm </t>
  </si>
  <si>
    <t>106479GB</t>
  </si>
  <si>
    <t>03-01-04 UV</t>
  </si>
  <si>
    <t xml:space="preserve">UV transparent gel running tray 100 x 70 mm </t>
  </si>
  <si>
    <t>106503GB</t>
  </si>
  <si>
    <t>03-01-08</t>
  </si>
  <si>
    <t xml:space="preserve">Acrylic comb MINI 14 well 1.0 &amp; 1.5 mm </t>
  </si>
  <si>
    <t>106504GB</t>
  </si>
  <si>
    <t>03-01-09</t>
  </si>
  <si>
    <t xml:space="preserve">Acrylic comb MINI 3 well preparative 3.0 mm </t>
  </si>
  <si>
    <t>106560GB</t>
  </si>
  <si>
    <t>03-02GS</t>
  </si>
  <si>
    <t xml:space="preserve">Gel Scoop for 13 x 13 cm Gels </t>
  </si>
  <si>
    <t>106561GB</t>
  </si>
  <si>
    <t>03-02UV</t>
  </si>
  <si>
    <t xml:space="preserve">GS Gel Scoop for 13 x 13 cm Gels - UV Transparent </t>
  </si>
  <si>
    <t>107041GB</t>
  </si>
  <si>
    <t>EL-03-02</t>
  </si>
  <si>
    <t xml:space="preserve">Spare Electrodes 2 nos. for 03-02 </t>
  </si>
  <si>
    <t xml:space="preserve">1 Set </t>
  </si>
  <si>
    <t>106523GB</t>
  </si>
  <si>
    <t>03-02-02</t>
  </si>
  <si>
    <t xml:space="preserve">Gel running tray 60 x 65 mm (4/pack) </t>
  </si>
  <si>
    <t>106525GB</t>
  </si>
  <si>
    <t>03-02-03</t>
  </si>
  <si>
    <t xml:space="preserve">Gel casting tray for 60 x 65 mm </t>
  </si>
  <si>
    <t>106524GB</t>
  </si>
  <si>
    <t>03-02-02 UV</t>
  </si>
  <si>
    <t xml:space="preserve">UV - transparent gel running tray 60 x 65 mm </t>
  </si>
  <si>
    <t>106527GB</t>
  </si>
  <si>
    <t>03-02-04</t>
  </si>
  <si>
    <t xml:space="preserve">Gel running tray 130 x 60 mm </t>
  </si>
  <si>
    <t>106666GB</t>
  </si>
  <si>
    <t>03-02-5</t>
  </si>
  <si>
    <t xml:space="preserve">Gel casting tray for 130 x 60 mm </t>
  </si>
  <si>
    <t>106667GB</t>
  </si>
  <si>
    <t>03-02-03 UV</t>
  </si>
  <si>
    <t xml:space="preserve">UV transparent gel running tray 130 x 60 mm </t>
  </si>
  <si>
    <t>106539GB</t>
  </si>
  <si>
    <t>03-02-06</t>
  </si>
  <si>
    <t xml:space="preserve">Gel running tray 130 x 130 mm </t>
  </si>
  <si>
    <t>106555GB</t>
  </si>
  <si>
    <t>03-02-7</t>
  </si>
  <si>
    <t xml:space="preserve">Gel casting tray for 130 x 130 mm </t>
  </si>
  <si>
    <t>106556GB</t>
  </si>
  <si>
    <t>03-02-04 UV</t>
  </si>
  <si>
    <t xml:space="preserve">UV transparent gel running tray
(130 mmx 130 mm) </t>
  </si>
  <si>
    <t>106668GB</t>
  </si>
  <si>
    <t>03-02-10</t>
  </si>
  <si>
    <t xml:space="preserve">Acrylic comb ANALYTICAL 20 well 1.0 &amp; 1.5 mm </t>
  </si>
  <si>
    <t>106550GB</t>
  </si>
  <si>
    <t>03-02-11</t>
  </si>
  <si>
    <t xml:space="preserve">Acrylic comb PREPARATIVE 3 well 3.0 mm </t>
  </si>
  <si>
    <t>106551GB</t>
  </si>
  <si>
    <t>03-02-12</t>
  </si>
  <si>
    <t xml:space="preserve">Acrylic comb PREPARATIVE 3 well 6.0 mm </t>
  </si>
  <si>
    <t>106568GB</t>
  </si>
  <si>
    <t>03-03-02</t>
  </si>
  <si>
    <t xml:space="preserve">Gel running tray (250 mm x 130 mm) </t>
  </si>
  <si>
    <t>106588GB</t>
  </si>
  <si>
    <t>03-03-03</t>
  </si>
  <si>
    <t xml:space="preserve">Gel casting tray for 250 mm x 130 mm </t>
  </si>
  <si>
    <t>106569GB</t>
  </si>
  <si>
    <t>03-03-02 UV</t>
  </si>
  <si>
    <t xml:space="preserve">UV transparent gel running tray (250 mm x 130 mm) </t>
  </si>
  <si>
    <t>106572GB</t>
  </si>
  <si>
    <t>03-03-06</t>
  </si>
  <si>
    <t xml:space="preserve">Acrylic 13-well comb 1.5 mm </t>
  </si>
  <si>
    <t>106574GB</t>
  </si>
  <si>
    <t>03-03-08</t>
  </si>
  <si>
    <t xml:space="preserve">Acrylic comb 20-well 1.0, 1.5mm </t>
  </si>
  <si>
    <t>106575GB</t>
  </si>
  <si>
    <t>03-03-10</t>
  </si>
  <si>
    <t>Gel scoop for 130x250mm</t>
  </si>
  <si>
    <t>107043GB</t>
  </si>
  <si>
    <t>EL-03-04</t>
  </si>
  <si>
    <t xml:space="preserve">Spare Electrodes 2 nos for 03-04 </t>
  </si>
  <si>
    <t>106577GB</t>
  </si>
  <si>
    <t>03-04-03</t>
  </si>
  <si>
    <t xml:space="preserve">Gel casting tray for 200 mm x 200 mm </t>
  </si>
  <si>
    <t>106578GB</t>
  </si>
  <si>
    <t>03-04-02 UV</t>
  </si>
  <si>
    <t>UV transparent gel running tray (200 mm x 200 mm)</t>
  </si>
  <si>
    <t>106597GB</t>
  </si>
  <si>
    <t>03-04-04</t>
  </si>
  <si>
    <t xml:space="preserve">26-Well acrylic comb 1.5 mm (In Built) </t>
  </si>
  <si>
    <t>106592GB</t>
  </si>
  <si>
    <t>03-04-05</t>
  </si>
  <si>
    <t xml:space="preserve">3-Well comb preparative 3.00 mm (In Built) </t>
  </si>
  <si>
    <t>106579GB</t>
  </si>
  <si>
    <t>03-04-06</t>
  </si>
  <si>
    <t xml:space="preserve">3-Well comb preparative 6.00 mm (In Built) </t>
  </si>
  <si>
    <t>106582GB</t>
  </si>
  <si>
    <t>03-04-10</t>
  </si>
  <si>
    <t xml:space="preserve">Acrylic comb 25, 30-well 1.0, 1.5mm </t>
  </si>
  <si>
    <t>106583GB</t>
  </si>
  <si>
    <t>03-04-12</t>
  </si>
  <si>
    <t xml:space="preserve">Gel scoop 200x200mm </t>
  </si>
  <si>
    <t>106584GB</t>
  </si>
  <si>
    <t>03-04-13</t>
  </si>
  <si>
    <t xml:space="preserve">Gel scoop UV 200x200mm </t>
  </si>
  <si>
    <t>106617GB</t>
  </si>
  <si>
    <t>03-07-02</t>
  </si>
  <si>
    <t xml:space="preserve">Gel running tray (300 mm x 250 mm) with combs </t>
  </si>
  <si>
    <t>106618GB</t>
  </si>
  <si>
    <t>03-07-03</t>
  </si>
  <si>
    <t xml:space="preserve">UV transparent gel running tray (300 mm x 250 mm) </t>
  </si>
  <si>
    <t>106619GB</t>
  </si>
  <si>
    <t>03-07-04</t>
  </si>
  <si>
    <t xml:space="preserve">33-Well acrylic comb (2 mm) </t>
  </si>
  <si>
    <t>106628GB</t>
  </si>
  <si>
    <t>03-09-01</t>
  </si>
  <si>
    <t xml:space="preserve">Acrylic combs 3 x 3mm well, 5, 8, 16, 20, 40 x 2mm wells </t>
  </si>
  <si>
    <t>106629GB</t>
  </si>
  <si>
    <t>03-09-02</t>
  </si>
  <si>
    <t xml:space="preserve">Gel Developing Tray </t>
  </si>
  <si>
    <t>106630GB</t>
  </si>
  <si>
    <t>03-09-03</t>
  </si>
  <si>
    <t xml:space="preserve">Gel Running Tray </t>
  </si>
  <si>
    <t>106631GB</t>
  </si>
  <si>
    <t>03-09-04</t>
  </si>
  <si>
    <t xml:space="preserve">Gel Casting Tray </t>
  </si>
  <si>
    <t>106633GB</t>
  </si>
  <si>
    <t xml:space="preserve">EL-03-09-06 </t>
  </si>
  <si>
    <t xml:space="preserve">Platinum Electrode 2 Set </t>
  </si>
  <si>
    <t>2 Set</t>
  </si>
  <si>
    <t>106634GB</t>
  </si>
  <si>
    <t>03-09-07</t>
  </si>
  <si>
    <t xml:space="preserve">Acrylic combs 60-well 1.0, 1.5mm </t>
  </si>
  <si>
    <t>106636GB</t>
  </si>
  <si>
    <t>03-09-09</t>
  </si>
  <si>
    <t xml:space="preserve">Gel running tray 200x370mm UV </t>
  </si>
  <si>
    <t>106681GB</t>
  </si>
  <si>
    <t>05-01-01</t>
  </si>
  <si>
    <t xml:space="preserve">Glass plates (notched &amp; rectangular) </t>
  </si>
  <si>
    <t>1 Set</t>
  </si>
  <si>
    <t>106682GB</t>
  </si>
  <si>
    <t>05-01-02</t>
  </si>
  <si>
    <t xml:space="preserve">Gel casting unit (For 2 gels) </t>
  </si>
  <si>
    <t xml:space="preserve">1 Unit </t>
  </si>
  <si>
    <t>106683GB</t>
  </si>
  <si>
    <t>05-01-02A</t>
  </si>
  <si>
    <t xml:space="preserve">Mini Gel Multicaster </t>
  </si>
  <si>
    <t>106684GB</t>
  </si>
  <si>
    <t>05-01-03</t>
  </si>
  <si>
    <t xml:space="preserve">Teflon comb 7 well 0.5 mm </t>
  </si>
  <si>
    <t>106690GB</t>
  </si>
  <si>
    <t>05-01-4</t>
  </si>
  <si>
    <t xml:space="preserve">Teflon comb 7 well 0.75 mm </t>
  </si>
  <si>
    <t>106685GB</t>
  </si>
  <si>
    <t>05-01-5</t>
  </si>
  <si>
    <t xml:space="preserve">Teflon comb 7 well 1.0 mm </t>
  </si>
  <si>
    <t>106686GB</t>
  </si>
  <si>
    <t>05-01-6</t>
  </si>
  <si>
    <t xml:space="preserve">Teflon comb 7 well 1.5 mm </t>
  </si>
  <si>
    <t>106691GB</t>
  </si>
  <si>
    <t>05-01-7</t>
  </si>
  <si>
    <t xml:space="preserve">Teflon comb 10 well 0.5 mm </t>
  </si>
  <si>
    <t>106692GB</t>
  </si>
  <si>
    <t>05-01-8</t>
  </si>
  <si>
    <t xml:space="preserve">Teflon comb 10 well 0.75 mm </t>
  </si>
  <si>
    <t>106693GB</t>
  </si>
  <si>
    <t>05-01-10</t>
  </si>
  <si>
    <t xml:space="preserve">Teflon comb 10 well 1.5 mm </t>
  </si>
  <si>
    <t>106687GB</t>
  </si>
  <si>
    <t>05-01-11</t>
  </si>
  <si>
    <t xml:space="preserve">Teflon spacers 0.5 mm (6 Nos / pack) </t>
  </si>
  <si>
    <t>106694GB</t>
  </si>
  <si>
    <t>05-01-12</t>
  </si>
  <si>
    <t>Teflon spacers 0.75 mm (6 Nos / pack)</t>
  </si>
  <si>
    <t>106688GB</t>
  </si>
  <si>
    <t>05-01-13</t>
  </si>
  <si>
    <t>Teflon spacers 1.0 mm (6 Nos / pack)</t>
  </si>
  <si>
    <t>106689GB</t>
  </si>
  <si>
    <t>05-01-14</t>
  </si>
  <si>
    <t>Teflon spacers 1.5 mm (6 Nos / pack)</t>
  </si>
  <si>
    <t>106702GB</t>
  </si>
  <si>
    <t>05-01-15</t>
  </si>
  <si>
    <t xml:space="preserve">Acrylic clamp (1) and screws (2) </t>
  </si>
  <si>
    <t>107045GB</t>
  </si>
  <si>
    <t>EL-05-01</t>
  </si>
  <si>
    <t xml:space="preserve">Spare Electrodes 2 nos. </t>
  </si>
  <si>
    <t>106732GB</t>
  </si>
  <si>
    <t>05-02-02 A</t>
  </si>
  <si>
    <t>Regular Gel multi caster</t>
  </si>
  <si>
    <t>106735GB</t>
  </si>
  <si>
    <t>05-02-05</t>
  </si>
  <si>
    <t>Teflon comb 7 well 1.0 mm</t>
  </si>
  <si>
    <t>106736GB</t>
  </si>
  <si>
    <t>05-02-06</t>
  </si>
  <si>
    <t>Teflon comb 7 well 1.5 mm</t>
  </si>
  <si>
    <t>106739GB</t>
  </si>
  <si>
    <t>05-02-12</t>
  </si>
  <si>
    <t xml:space="preserve">Teflon comb 10 well 1.0 mm </t>
  </si>
  <si>
    <t>106742GB</t>
  </si>
  <si>
    <t>05-02-16</t>
  </si>
  <si>
    <t xml:space="preserve">Teflon spacers 0.75 mm (6 Nos / pack) </t>
  </si>
  <si>
    <t>106743GB</t>
  </si>
  <si>
    <t>05-02-07</t>
  </si>
  <si>
    <t xml:space="preserve">Teflon spacers 1.0 mm (6 Nos / pack) </t>
  </si>
  <si>
    <t>106727GB</t>
  </si>
  <si>
    <t>05-03-02</t>
  </si>
  <si>
    <t>Gel casting unit (For 2 gels)</t>
  </si>
  <si>
    <t>106728GB</t>
  </si>
  <si>
    <t>05-03-02 A</t>
  </si>
  <si>
    <t>Midi Gel Multicaster Unit for 2 Gels (1 No./Pack)</t>
  </si>
  <si>
    <t>106761GB</t>
  </si>
  <si>
    <t>05-03-05</t>
  </si>
  <si>
    <t xml:space="preserve">Teflon comb 13 well 0.5 mm </t>
  </si>
  <si>
    <t>106762GB</t>
  </si>
  <si>
    <t>05-03-06</t>
  </si>
  <si>
    <t xml:space="preserve">Teflon comb 13 well 1.0 mm </t>
  </si>
  <si>
    <t>106763GB</t>
  </si>
  <si>
    <t>05-03-07</t>
  </si>
  <si>
    <t xml:space="preserve">Teflon comb 13 well 1.5 mm </t>
  </si>
  <si>
    <t>106766GB</t>
  </si>
  <si>
    <t>05-03-11</t>
  </si>
  <si>
    <t xml:space="preserve">Teflon spacers 1.5 mm (6 Nos / pack) </t>
  </si>
  <si>
    <t>106767GB</t>
  </si>
  <si>
    <t>05-03-12</t>
  </si>
  <si>
    <t xml:space="preserve">Teflon spacers 3.0 mm (6 Nos / pack) </t>
  </si>
  <si>
    <t>106768GB</t>
  </si>
  <si>
    <t>05-03-13</t>
  </si>
  <si>
    <t xml:space="preserve">Acrylic comb prep. 3 well 3.0 mm 1 Pack </t>
  </si>
  <si>
    <t>106769GB</t>
  </si>
  <si>
    <t>05-03-14</t>
  </si>
  <si>
    <t xml:space="preserve">Acrylic comb prep. 3 well 6.0 mm 1 Pack </t>
  </si>
  <si>
    <t>106780GB</t>
  </si>
  <si>
    <t>05-03-15</t>
  </si>
  <si>
    <t>Acrylic clamp (1) and screws (2) 1 Pack</t>
  </si>
  <si>
    <t>106781GB</t>
  </si>
  <si>
    <t>05-03-16</t>
  </si>
  <si>
    <t xml:space="preserve">Levelling Screws (3 /Pack) </t>
  </si>
  <si>
    <t>106785GB</t>
  </si>
  <si>
    <t>05-05-01</t>
  </si>
  <si>
    <t xml:space="preserve">Glass plates notched &amp; rectangular </t>
  </si>
  <si>
    <t>106786GB</t>
  </si>
  <si>
    <t>05-05-02</t>
  </si>
  <si>
    <t xml:space="preserve">Gel casting unit large model (For 2 gels) </t>
  </si>
  <si>
    <t>106787GB</t>
  </si>
  <si>
    <t>05-05-02-A</t>
  </si>
  <si>
    <t>Maxi Gel Multicaster Unit for 2 Gels (1 No./Pack)</t>
  </si>
  <si>
    <t>107988GB</t>
  </si>
  <si>
    <t>05-08-02-A</t>
  </si>
  <si>
    <t>106812GB</t>
  </si>
  <si>
    <t>05-05-06</t>
  </si>
  <si>
    <t xml:space="preserve">Teflon spacers 0.50, 1.0, 1.5mm (6 / pack) </t>
  </si>
  <si>
    <t>106815GB</t>
  </si>
  <si>
    <t>05-05-07</t>
  </si>
  <si>
    <t>Acrylic clamp (1) and screws (2)</t>
  </si>
  <si>
    <t>106871GB</t>
  </si>
  <si>
    <t>15-02</t>
  </si>
  <si>
    <t>Gradient Maker</t>
  </si>
  <si>
    <t xml:space="preserve">50 + 50 ml </t>
  </si>
  <si>
    <t>106872GB</t>
  </si>
  <si>
    <t>15-03</t>
  </si>
  <si>
    <t>125 + 125 ml</t>
  </si>
  <si>
    <t>106873GB</t>
  </si>
  <si>
    <t>15-04</t>
  </si>
  <si>
    <t>250 + 250 ml</t>
  </si>
  <si>
    <t>106874GB</t>
  </si>
  <si>
    <t>15-05</t>
  </si>
  <si>
    <t>500 + 500 ml</t>
  </si>
  <si>
    <t>106875GB</t>
  </si>
  <si>
    <t>15-06</t>
  </si>
  <si>
    <t>1 Ltr + 1 Ltr</t>
  </si>
  <si>
    <t>106889GB</t>
  </si>
  <si>
    <t>21-02-01</t>
  </si>
  <si>
    <t xml:space="preserve">Acrylic combs for Miniphor 8/12/16 &amp; Prep combs (4 Nos.) </t>
  </si>
  <si>
    <t>106890GB</t>
  </si>
  <si>
    <t>21-02-02</t>
  </si>
  <si>
    <t xml:space="preserve">Gel Running Tray UV 100x70mm </t>
  </si>
  <si>
    <t>106891GB</t>
  </si>
  <si>
    <t>21-02-03</t>
  </si>
  <si>
    <t>106994GB</t>
  </si>
  <si>
    <t>21-02-04</t>
  </si>
  <si>
    <t xml:space="preserve">Connecting Cord (CC) </t>
  </si>
  <si>
    <t>106707GB</t>
  </si>
  <si>
    <t>21-03-01</t>
  </si>
  <si>
    <t xml:space="preserve">Gel Running Tray UV 150x130mm </t>
  </si>
  <si>
    <t>106709GB</t>
  </si>
  <si>
    <t>21-03-03</t>
  </si>
  <si>
    <t xml:space="preserve">8,14,20,well Acrylic Comb 1.5mm </t>
  </si>
  <si>
    <t xml:space="preserve">1 Set. </t>
  </si>
  <si>
    <t>106472GB</t>
  </si>
  <si>
    <t>03-01 UV-01</t>
  </si>
  <si>
    <t xml:space="preserve">Acrylic comb 10 well (1.5 mm) </t>
  </si>
  <si>
    <t>106564GB</t>
  </si>
  <si>
    <t>03-02 UV-01</t>
  </si>
  <si>
    <t xml:space="preserve">Acrylic comb 15 well (1.5 mm) </t>
  </si>
  <si>
    <t>106998GB</t>
  </si>
  <si>
    <t>03-02 UV-02</t>
  </si>
  <si>
    <t xml:space="preserve">Acrylic comb 25 well (1.5 or 1.0 mm) </t>
  </si>
  <si>
    <t>106704GB</t>
  </si>
  <si>
    <t>03-03 UV-04</t>
  </si>
  <si>
    <t xml:space="preserve">Acrylic preparative comb 3 well (6.0 mm) </t>
  </si>
  <si>
    <t>106591GB</t>
  </si>
  <si>
    <t>03-04 UV-01</t>
  </si>
  <si>
    <t xml:space="preserve">Acrylic comb 26 well (1.5 mm) </t>
  </si>
  <si>
    <t>106995GB</t>
  </si>
  <si>
    <t>03-04 UV-02</t>
  </si>
  <si>
    <t xml:space="preserve">Acrylic comb 40 well (1.5mm) </t>
  </si>
  <si>
    <t>IMMUNOELECTROPHORESIS SYSTEMS</t>
  </si>
  <si>
    <t>6419GB</t>
  </si>
  <si>
    <t>Immuno/Submarine Multipurpose System</t>
  </si>
  <si>
    <t>E-Blotter</t>
  </si>
  <si>
    <t>116744GB</t>
  </si>
  <si>
    <t>EB1</t>
  </si>
  <si>
    <t>E-Blotter Complete System</t>
  </si>
  <si>
    <t>POR*</t>
  </si>
  <si>
    <t>120549GB</t>
  </si>
  <si>
    <t>EB2</t>
  </si>
  <si>
    <t>E-Blotter Complete System - Mini Wide</t>
  </si>
  <si>
    <t>120550GB</t>
  </si>
  <si>
    <t>EB3</t>
  </si>
  <si>
    <t>E-Blotter Complete System - Maxi</t>
  </si>
  <si>
    <t>EIEF</t>
  </si>
  <si>
    <t>ISO ELECTRIC FOCUSING UNIT 26X26 CM</t>
  </si>
  <si>
    <t>Gel Dryer</t>
  </si>
  <si>
    <t>107104GB</t>
  </si>
  <si>
    <t>GD-1</t>
  </si>
  <si>
    <t>Gel dryer junior (25 cm x 35 cm)</t>
  </si>
  <si>
    <t>Digital (Autoclavable) VARIABLE VOLUME PIPETTE</t>
  </si>
  <si>
    <t>106912GB</t>
  </si>
  <si>
    <t>BNP-10</t>
  </si>
  <si>
    <t>Micropipette, 0.5 - 10 µl (increment 0.1 µl)</t>
  </si>
  <si>
    <t>106915GB</t>
  </si>
  <si>
    <t>BNP-20</t>
  </si>
  <si>
    <t>Micropipette, 2 - 20 µl (increment 0.1 µl)</t>
  </si>
  <si>
    <t>106913GB</t>
  </si>
  <si>
    <t>BNP-100</t>
  </si>
  <si>
    <t>Micropipette, 10 - 100 µl (increment 0.1 µl)</t>
  </si>
  <si>
    <t>106930GB</t>
  </si>
  <si>
    <t>BNP-200</t>
  </si>
  <si>
    <t>Micropipette, 20 - 200 µl (increment 1.0 µl)</t>
  </si>
  <si>
    <t>106914GB</t>
  </si>
  <si>
    <t>BNP-1000</t>
  </si>
  <si>
    <t>Micropipette, 100 - 1000 µl (increment 5 µl)</t>
  </si>
  <si>
    <t>116737GB</t>
  </si>
  <si>
    <t>BGMP1</t>
  </si>
  <si>
    <t>Micropipette, 0.2 - 2 µl (increment 0.1 µl)</t>
  </si>
  <si>
    <t>116735GB</t>
  </si>
  <si>
    <t>BGMP2</t>
  </si>
  <si>
    <t>116734GB</t>
  </si>
  <si>
    <t>BGMP3</t>
  </si>
  <si>
    <t>116733GB</t>
  </si>
  <si>
    <t>BGMP4</t>
  </si>
  <si>
    <t>Micropipette, 20 - 200 µl (increment 1 µl)</t>
  </si>
  <si>
    <t>116732GB</t>
  </si>
  <si>
    <t>BGMP5</t>
  </si>
  <si>
    <t>Micropipette, 100 - 1000 µl (increment 10 µl)</t>
  </si>
  <si>
    <t>Variable Volume Microlitre Pipette - Popular Model (Non Autoclavable)</t>
  </si>
  <si>
    <t>106903GB</t>
  </si>
  <si>
    <t>BGCS10</t>
  </si>
  <si>
    <t>Micropipette 0.5 - 10 µl (increment 0.1 µl)</t>
  </si>
  <si>
    <t>106904GB</t>
  </si>
  <si>
    <t>BGCS100</t>
  </si>
  <si>
    <t>Micropipette 20-100 µl (increment 1 µl)</t>
  </si>
  <si>
    <t>106906GB</t>
  </si>
  <si>
    <t>BGCS200</t>
  </si>
  <si>
    <t xml:space="preserve">Micropipette 40-200 µl (increment 1 µl) </t>
  </si>
  <si>
    <t>106905GB</t>
  </si>
  <si>
    <t>BGCS1000</t>
  </si>
  <si>
    <t>Micropipette 100-1000 µl (increment 10 µl)</t>
  </si>
  <si>
    <t>Multichannel Autoclavable 8 channel pipettes</t>
  </si>
  <si>
    <t>BM8-010</t>
  </si>
  <si>
    <t>Micropipette 0.5-10 µl</t>
  </si>
  <si>
    <t>BM8-050</t>
  </si>
  <si>
    <t>Micropipette 5-50 µl</t>
  </si>
  <si>
    <t>BM8-100</t>
  </si>
  <si>
    <t>Micropipette 10-100 µl</t>
  </si>
  <si>
    <t>BM8-200</t>
  </si>
  <si>
    <t>Micropipette 20-200 µl</t>
  </si>
  <si>
    <t>BM8-300</t>
  </si>
  <si>
    <t>Micropipette 30-300 µl</t>
  </si>
  <si>
    <t>Programmable Power Supply</t>
  </si>
  <si>
    <t>116738GB</t>
  </si>
  <si>
    <t>Programmable High Voltage Power Supply (0 - 3000 V; 0 - 150 mA)</t>
  </si>
  <si>
    <t>HIGH VOLTAGE POWER SUPPLY- IMPORTED MODEL</t>
  </si>
  <si>
    <t>Digital HVPS:</t>
  </si>
  <si>
    <t>106870GB</t>
  </si>
  <si>
    <t>Digital HVPS: Programmable High voltage power supply(30 - 3000 V ; 2 - 150 mA ; 2 - 150 W)</t>
  </si>
  <si>
    <t>Prime Thermal Cyclers</t>
  </si>
  <si>
    <t>130045GB</t>
  </si>
  <si>
    <t>Thermal Cycler 24x0.2 ml Well BlockNon Gradient</t>
  </si>
  <si>
    <t>130044GB</t>
  </si>
  <si>
    <t xml:space="preserve">Thermal Cycler 96 Well  Non Gradient </t>
  </si>
  <si>
    <t>130047GB</t>
  </si>
  <si>
    <t>Thermal Cycler 96x0.2 ml Well Block Gradient</t>
  </si>
  <si>
    <t xml:space="preserve">PLASTICWARE </t>
  </si>
  <si>
    <t>Microcentrifuge Tubes</t>
  </si>
  <si>
    <t xml:space="preserve">1.7ml Microtubes Clear </t>
  </si>
  <si>
    <t>1301115S</t>
  </si>
  <si>
    <t xml:space="preserve">1.7ml Microtubes Clear, Sterile  </t>
  </si>
  <si>
    <t xml:space="preserve">2 ml Microtubes Clear </t>
  </si>
  <si>
    <t>120515S</t>
  </si>
  <si>
    <t xml:space="preserve">2 ml Microtubes Clear, Sterile  </t>
  </si>
  <si>
    <t>Petri Dishes</t>
  </si>
  <si>
    <t>Petri Dishes, PS, Individual Peal Off, Gamma Sterile, stackable lid</t>
  </si>
  <si>
    <t>Petri Dishes, PS, Individual Peal Off, ETO Sterile</t>
  </si>
  <si>
    <t>Petri Dishes, PS, Packed in sleeve of 10 Pcs, Gamma Sterile</t>
  </si>
  <si>
    <t>Petri Dishes, PS, Packed in sleeve of 10 Pcs, ETO Sterile</t>
  </si>
  <si>
    <t>Petri Dishes, PS, Packed in sleeve of 20 Pcs, Gamma Sterile</t>
  </si>
  <si>
    <t xml:space="preserve">  Plasticware -Small Packs </t>
  </si>
  <si>
    <t>GenTip 200 µl Bevelled, Natural</t>
  </si>
  <si>
    <t>1000 tips</t>
  </si>
  <si>
    <t>GenTip 200 µl Bevelled, Yellow</t>
  </si>
  <si>
    <t>1.7ml Graduated MCT, Rainbow</t>
  </si>
  <si>
    <t>1000 Tubes</t>
  </si>
  <si>
    <t>1.7ml Graduated MCT, Amber</t>
  </si>
  <si>
    <t>2.0ml Graduated MCT, Rainbow</t>
  </si>
  <si>
    <t>Cryogenic Vial, 2.0ml, Sterilized, Graduated</t>
  </si>
  <si>
    <t>50x10 Tubes</t>
  </si>
  <si>
    <t>15ml, Conical Bottomed Tube with Cap  15ML</t>
  </si>
  <si>
    <t>500 Tubes</t>
  </si>
  <si>
    <t>50ml, Conical Bottomed Tube with Cap   50ML</t>
  </si>
  <si>
    <t>50ml, Conical Bottomed Tube with Cap Pre-sterilized  50ML</t>
  </si>
  <si>
    <t>50ml, Self Standing Tube with Cap, Sterile   50ML</t>
  </si>
  <si>
    <t xml:space="preserve">Cell and Tissue Culture plate, 6 Well with LID, Sterile </t>
  </si>
  <si>
    <t>50 Plates</t>
  </si>
  <si>
    <t xml:space="preserve">Cell and Tissue Culture plate, 12 Well with LID, Sterile  </t>
  </si>
  <si>
    <t xml:space="preserve">Cell and Tissue Culture plate, 24 Well with LID, Sterile  </t>
  </si>
  <si>
    <t xml:space="preserve">Cell and Tissue Culture plate, 48 Well with LID, Sterile </t>
  </si>
  <si>
    <t xml:space="preserve">Cell and Tissue Culture plate, 96 Well with LID, Sterile  </t>
  </si>
  <si>
    <t>100 Plates</t>
  </si>
  <si>
    <t xml:space="preserve">Cell and Tissue Culture Dishes, with LID, Sterile </t>
  </si>
  <si>
    <t>500 Dishes</t>
  </si>
  <si>
    <t>Cell and Tissue Culture Dishes, with LID, Sterile</t>
  </si>
  <si>
    <t>300 Dishes</t>
  </si>
  <si>
    <t>100 Dishes</t>
  </si>
  <si>
    <t xml:space="preserve">Cell and Tissue Culture Flask, 50ml, Sterile Standard 25           </t>
  </si>
  <si>
    <t>200 Flasks</t>
  </si>
  <si>
    <t xml:space="preserve">Cell and Tissue Culture plate, 50ml, Sterile  Vent 25         </t>
  </si>
  <si>
    <t>200 Plates</t>
  </si>
  <si>
    <t xml:space="preserve">Cell and Tissue Culture Flask, 250ml, Sterile Standard 75         </t>
  </si>
  <si>
    <t>100 Flasks</t>
  </si>
  <si>
    <t xml:space="preserve">Cell and Tissue Culture plate, 250ml, Sterile Vent 75          </t>
  </si>
  <si>
    <t xml:space="preserve">Cell and Tissue Culture Flask, 750ml, Sterile Standard 175        </t>
  </si>
  <si>
    <t>40 Flasks</t>
  </si>
  <si>
    <t xml:space="preserve">Cell and Tissue Culture plate, 750ml, Sterile  Vent 175       </t>
  </si>
  <si>
    <t>40 Plates</t>
  </si>
  <si>
    <t>T-25/T-75 Cell culture flask/60mm Cell culture dish Cell Scraper</t>
  </si>
  <si>
    <t>T-75/T-150/T-175/T-225 Cell culture flask/ 100mm and 150mm Cell culture dish</t>
  </si>
  <si>
    <t>Micro Tips</t>
  </si>
  <si>
    <t>10µl Universal Grad tip</t>
  </si>
  <si>
    <t>10µl Universal Grad tip, Filter</t>
  </si>
  <si>
    <t>10µl Universal Grad tip, Sterile, Low retention</t>
  </si>
  <si>
    <t>10µl Universal Grad tip, Sterile, Low retention, Filter</t>
  </si>
  <si>
    <t>Racked Tips</t>
  </si>
  <si>
    <t>130084R</t>
  </si>
  <si>
    <t>10µl Universal Grad tip Racked</t>
  </si>
  <si>
    <t xml:space="preserve">10 X 96 tips / rack  </t>
  </si>
  <si>
    <t>130085R</t>
  </si>
  <si>
    <t>10µl Universal Grad tip, Sterile, Racked</t>
  </si>
  <si>
    <t>130086F</t>
  </si>
  <si>
    <t>10µl Universal Grad tip, Filter, Racked</t>
  </si>
  <si>
    <t>130087FR</t>
  </si>
  <si>
    <t>130088SFR</t>
  </si>
  <si>
    <t>10µl Universal Grad tip, Sterile, Filter</t>
  </si>
  <si>
    <t>130089SFLR</t>
  </si>
  <si>
    <t>20µl Tips</t>
  </si>
  <si>
    <t>130090F</t>
  </si>
  <si>
    <t>20µl Universal Grad tip, Filter</t>
  </si>
  <si>
    <t>130091SF</t>
  </si>
  <si>
    <t>20µl Universal Grad tip, Sterile, Filter</t>
  </si>
  <si>
    <t>130092SFL</t>
  </si>
  <si>
    <t>20µl Universal Grad tip, Sterile, Low retention, Filter</t>
  </si>
  <si>
    <t>130093FR</t>
  </si>
  <si>
    <t>130094SFR</t>
  </si>
  <si>
    <t>130095SFLR</t>
  </si>
  <si>
    <t>200µl Tips</t>
  </si>
  <si>
    <t>200µl Universal Grad tip</t>
  </si>
  <si>
    <t>200µl Universal Grad tip, Sterile</t>
  </si>
  <si>
    <t>200µl Universal Grad tip, Filter</t>
  </si>
  <si>
    <t>200µl Universal Grad tip, Sterile, Low retention</t>
  </si>
  <si>
    <t>200µl Universal Grad tip, Sterile, Filter</t>
  </si>
  <si>
    <t>200µl Universal Grad tip, Sterile, Low retention, Filter</t>
  </si>
  <si>
    <t>130101R</t>
  </si>
  <si>
    <t>130102SR</t>
  </si>
  <si>
    <t>130103FR</t>
  </si>
  <si>
    <t>130104SL</t>
  </si>
  <si>
    <t>130105SFR</t>
  </si>
  <si>
    <t>130106SLFR</t>
  </si>
  <si>
    <t>1000µl Tips</t>
  </si>
  <si>
    <t>1000µl Universal Grad tip</t>
  </si>
  <si>
    <t>1000µl Universal Grad tip, Sterile</t>
  </si>
  <si>
    <t>1000µl Universal Grad tip, Filter</t>
  </si>
  <si>
    <t>1000µl Universal Grad tip, Sterile, Low retention</t>
  </si>
  <si>
    <t>1000µl Universal Grad tip, Sterile, Filter</t>
  </si>
  <si>
    <t>1000µl Universal Grad tip, Sterile, Low retention, Filter</t>
  </si>
  <si>
    <t>1301017R</t>
  </si>
  <si>
    <t xml:space="preserve">6 X 96 tips / rack  </t>
  </si>
  <si>
    <t>1301018SR</t>
  </si>
  <si>
    <t>1301019FR</t>
  </si>
  <si>
    <t>1301020SLR</t>
  </si>
  <si>
    <t>1301021SFR</t>
  </si>
  <si>
    <t>1301022SFLR</t>
  </si>
  <si>
    <t>PCR Plasticwares</t>
  </si>
  <si>
    <t>0.2ml Flat Cap Clear Tubes</t>
  </si>
  <si>
    <t>0.2ml 8 strip tubes with attached flat cap</t>
  </si>
  <si>
    <t>120 strips</t>
  </si>
  <si>
    <t>0.2ml 8 strip tubes with seperate flat cap</t>
  </si>
  <si>
    <t>0.2ml 8 strip tubes with seperate domed cap</t>
  </si>
  <si>
    <t>0.2ml, No skirt,standard profile, 96 well PCR plate</t>
  </si>
  <si>
    <t>10 plates</t>
  </si>
  <si>
    <t>0.2ml, sub semi skirted, standard profile, 96 well qPCR plate</t>
  </si>
  <si>
    <t>0.1ml, sub semi skirted low profile, 96well qPCR plate</t>
  </si>
  <si>
    <t>0.1ml,semi skirted, low profile, 96 well qPCR plate</t>
  </si>
  <si>
    <t>0.1ml,semi skirted, low profile, whilte 96 well qPCR plate</t>
  </si>
  <si>
    <t xml:space="preserve">PCR Seals </t>
  </si>
  <si>
    <t>130125GB</t>
  </si>
  <si>
    <t>Aluminium Plate Sealers (100 Nos)</t>
  </si>
  <si>
    <t>130126GB</t>
  </si>
  <si>
    <t>Real-Time Plate Seals (100Nos)</t>
  </si>
  <si>
    <t>130127GB</t>
  </si>
  <si>
    <t>PCR 96 well plate sealing membrane (100Nos)</t>
  </si>
  <si>
    <t>New sheet</t>
  </si>
  <si>
    <t>Centrifuges</t>
  </si>
  <si>
    <t xml:space="preserve">iFuge M08- 6000 RPM  </t>
  </si>
  <si>
    <t xml:space="preserve">iFuge D 12 -15000 RPM </t>
  </si>
  <si>
    <t xml:space="preserve">iFuge D18-13500 RPM max. 18 x 2 ml </t>
  </si>
  <si>
    <t>i Fuge D06 -6500 RPM max. 6 x 15 /10 ml</t>
  </si>
  <si>
    <t xml:space="preserve">iFuge M24PR  </t>
  </si>
  <si>
    <t>POR</t>
  </si>
  <si>
    <t>iFuge C4000 with out Rotor</t>
  </si>
  <si>
    <t>iFuge CS03</t>
  </si>
  <si>
    <t>iFuge CS2P</t>
  </si>
  <si>
    <t>iFuge HCT-12000RPM max 24 capillary tubes</t>
  </si>
  <si>
    <t>iFuge L30P-4500 RPM max with out rotors</t>
  </si>
  <si>
    <t xml:space="preserve">iSwix Jr.- 4500 RPM </t>
  </si>
  <si>
    <t>iSwix Jr. Vt -4500 RPM (Variable)</t>
  </si>
  <si>
    <t>iSwix 2800 RPM</t>
  </si>
  <si>
    <t>iSwix VT-4200 RPM ( Variable)</t>
  </si>
  <si>
    <t xml:space="preserve">iFuge M08VT- 6000 RPM  </t>
  </si>
  <si>
    <r>
      <t xml:space="preserve">XT-5 PCR system 250 U, (3 U/µl) (Enzyme: 1 Vial; 
XT-5 10X Assay Buffer 5B: </t>
    </r>
    <r>
      <rPr>
        <sz val="11"/>
        <color rgb="FFFF000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Vial) </t>
    </r>
  </si>
  <si>
    <t xml:space="preserve">  XT-20 PCR system 250 U, (3 U/µl) (Enzyme: 1Vial; 10x Assay Buffer 20A: 1 Vial; 10X Assay Buffer 20B: 1 Vial) </t>
  </si>
  <si>
    <t xml:space="preserve"> </t>
  </si>
  <si>
    <t>Goat anti-mouse IgG - HRP Adsorbed with Bovine, Human, Rabbit Serum Proteins (0.5ml)</t>
  </si>
  <si>
    <t>Buffer Set for Ligation - Dilution Buffer for          T4 DNA Ligase, 0.5 ml x 2</t>
  </si>
  <si>
    <t>WSSV100A</t>
  </si>
  <si>
    <t>STWSSV50</t>
  </si>
  <si>
    <t>M-MuLV Reverse Transcriptase, 1000Units,         50 reaction, 20 U/ µl</t>
  </si>
  <si>
    <t>MMLV III Reverse Transcriptase (100U/µl),1000 U</t>
  </si>
  <si>
    <t>RaFlex Total RNA Isolation Kit (for Plants),          50 preps</t>
  </si>
  <si>
    <t xml:space="preserve">StepUp™ 250bp DNA Ladder Ready To Use       (100 loads), 50 µg </t>
  </si>
  <si>
    <t>StepUp™ 500 bp DNA Ladder, Ready To Use,       50 µg, (100 Loads)</t>
  </si>
  <si>
    <t>Quantum™ PCR Marker Medium Range             (100 loads), 50µg</t>
  </si>
  <si>
    <t xml:space="preserve">3M Potassium acetate, pH 5.5 (Dnase,RNase free),        50 ml </t>
  </si>
  <si>
    <t>KT308</t>
  </si>
  <si>
    <t>KT308M</t>
  </si>
  <si>
    <t>2113080011730</t>
  </si>
  <si>
    <t>2113080021730</t>
  </si>
  <si>
    <t>RTIII RT-PCR Kit (20 reactions)</t>
  </si>
  <si>
    <t>RTIII RT-PCR Kit (50 reactions)</t>
  </si>
  <si>
    <t>this items was repalced</t>
  </si>
  <si>
    <t>Lambda DNA/EcoRI-Hind III Double Digest,  Ready To Use, 50 µg, (100 loads)</t>
  </si>
  <si>
    <t>GeNei™ One Step  RT-PCR Kit, 25 reactions</t>
  </si>
  <si>
    <t>Sanger Sequencing Services</t>
  </si>
  <si>
    <t>2113090011730</t>
  </si>
  <si>
    <t>KT309</t>
  </si>
  <si>
    <t>107180GB</t>
  </si>
  <si>
    <t>Heating block (Extra) 2.0 ml,24 well</t>
  </si>
  <si>
    <t>300 V/150mA Power Supply</t>
  </si>
  <si>
    <t>TCSP-4</t>
  </si>
  <si>
    <t xml:space="preserve">Mini Powerpack with timer </t>
  </si>
  <si>
    <t>Custom Oligos Service</t>
  </si>
  <si>
    <t>Oligos</t>
  </si>
  <si>
    <t>Midi PCR Workstation (HxWxD: 70x45x30) cm (Designed for UV Irradiation of PCR Chemicals)</t>
  </si>
  <si>
    <t xml:space="preserve">Mini PCR Workstation(25x 12x12 cm) </t>
  </si>
  <si>
    <t>Midi PCR Workstation (HxWxD: 60x50x45) cm (Designed for UV Irradiation of PCR Chemicals) with HEPA filter</t>
  </si>
  <si>
    <t>02-03</t>
  </si>
  <si>
    <t>13-03</t>
  </si>
  <si>
    <t>13-02</t>
  </si>
  <si>
    <t>DAB  (50X), 2 ml</t>
  </si>
  <si>
    <t>Custom Polyclonal antibody production in mice</t>
  </si>
  <si>
    <t>Very Large Model(for 40x3=120 samples) Gel Size 37cmx20cm with inbuilt comb stand Multi Channel Pipette Compatible combs 3,5,8,16,20,40x3 wells</t>
  </si>
  <si>
    <t>Glass plates notched &amp; rectangular</t>
  </si>
  <si>
    <t>05-03-17</t>
  </si>
  <si>
    <t xml:space="preserve">106996GB </t>
  </si>
  <si>
    <t>MOPS Sodium Salt, Molecular Biology Grade,  500 g</t>
  </si>
  <si>
    <r>
      <rPr>
        <b/>
        <sz val="11"/>
        <color rgb="FFFF0000"/>
        <rFont val="Bookman Old Style"/>
        <family val="1"/>
      </rPr>
      <t>GeNei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Bookman Old Style"/>
        <family val="1"/>
      </rPr>
      <t>Pricelist 2022-23</t>
    </r>
  </si>
  <si>
    <t>Reagents for GC rich template</t>
  </si>
  <si>
    <t>DNA  Primers for RT</t>
  </si>
  <si>
    <t>Silver Staining Kit with Marker</t>
  </si>
  <si>
    <t>GeNei™ One Step M-MuLV RT-PCR Kit,                  50 reactions</t>
  </si>
  <si>
    <t> FC28B</t>
  </si>
  <si>
    <t>DNase I, 1gM</t>
  </si>
  <si>
    <t>1 EA  </t>
  </si>
  <si>
    <t>2150280011730</t>
  </si>
  <si>
    <t>     90,900</t>
  </si>
  <si>
    <t>Desalted Oligos 10nM 11-40 Mer</t>
  </si>
  <si>
    <t>Per Base</t>
  </si>
  <si>
    <t>Desalted Oligos 20nM 11-40 Mer</t>
  </si>
  <si>
    <t>Desalted Oligos 20nM 41-60 Mer</t>
  </si>
  <si>
    <t>Desalted Oligos 20nM 61-80 Mer</t>
  </si>
  <si>
    <t>Desalted Oligos 50nM 1-10 Mer</t>
  </si>
  <si>
    <t>Desalted Oligos 50nM 11-40 Mer</t>
  </si>
  <si>
    <t>Desalted Oligos 50nM 41-60 Mer</t>
  </si>
  <si>
    <t>Desalted Oligos 50nM 61-80 Mer</t>
  </si>
  <si>
    <t>Desalted Oligos 200nM 1-10 Mer</t>
  </si>
  <si>
    <t>Desalted Oligos 200nM 11-40 Mer</t>
  </si>
  <si>
    <t>Desalted Oligos 200nM 41-60 Mer</t>
  </si>
  <si>
    <t>Desalted Oligos 200nM 61-80 Mer</t>
  </si>
  <si>
    <t>Desalted Oligos 1000nM 11-40 Mer</t>
  </si>
  <si>
    <t>D2B Oligos</t>
  </si>
  <si>
    <t>Per Oligo</t>
  </si>
  <si>
    <t>PAGE Purification/50nM Oligos</t>
  </si>
  <si>
    <t>HPLC Purification/50nM Oligos</t>
  </si>
  <si>
    <t>Affynity Column Purification/50nM Oligos</t>
  </si>
  <si>
    <t>5'Biotin</t>
  </si>
  <si>
    <t>Per Modification</t>
  </si>
  <si>
    <t>3'Biotin</t>
  </si>
  <si>
    <t>5' Phosphorylation</t>
  </si>
  <si>
    <t>3'Phosphorylation</t>
  </si>
  <si>
    <t>5'6-FAM</t>
  </si>
  <si>
    <t>3'6-FAM</t>
  </si>
  <si>
    <t>5'TET</t>
  </si>
  <si>
    <t>5'HEX</t>
  </si>
  <si>
    <t>Insoine</t>
  </si>
  <si>
    <t>Per Position</t>
  </si>
  <si>
    <t>5' Flourescein</t>
  </si>
  <si>
    <t>5' TAMRA</t>
  </si>
  <si>
    <t>5'Amino Link</t>
  </si>
  <si>
    <t>3' Amino Link</t>
  </si>
  <si>
    <t>5' Thiol</t>
  </si>
  <si>
    <t>Oligos 50nM 11-40 Mer</t>
  </si>
  <si>
    <t>HPLC Purification</t>
  </si>
  <si>
    <t>Gene-Synthesis Cloining in Standard Vector</t>
  </si>
  <si>
    <t>Gene-Synthesis Cloning in Gene Specific Vector</t>
  </si>
  <si>
    <t>Sanger Sequencing upto 550 bps with one primer (F/R)</t>
  </si>
  <si>
    <t>Plate</t>
  </si>
  <si>
    <t>Sample</t>
  </si>
  <si>
    <t>Plasmid DNA extraction and Sequencing</t>
  </si>
  <si>
    <t>SNP detection using the given reference</t>
  </si>
  <si>
    <t>Microsatellite Analysis</t>
  </si>
  <si>
    <t>Per  Data Point</t>
  </si>
  <si>
    <t>Per Well</t>
  </si>
  <si>
    <t>Per 96 Well Palte</t>
  </si>
  <si>
    <t>Identification of Fungal Species using ITS1 and ITS2 regions</t>
  </si>
  <si>
    <t>Identification of Bacterial Species using 16S rRNA gene</t>
  </si>
  <si>
    <t>Identification of Fungal Species using 18S rRNA gene</t>
  </si>
  <si>
    <t>Identification of Yeast Species using 28S rRNA gene</t>
  </si>
  <si>
    <t>100700011730</t>
  </si>
  <si>
    <t>BGCO7</t>
  </si>
  <si>
    <t>100800011730</t>
  </si>
  <si>
    <t>BGCO8</t>
  </si>
  <si>
    <t>100900011730</t>
  </si>
  <si>
    <t>BGCO9</t>
  </si>
  <si>
    <t>101000011730</t>
  </si>
  <si>
    <t>BGCO10</t>
  </si>
  <si>
    <t>101100011730</t>
  </si>
  <si>
    <t>BGCO11</t>
  </si>
  <si>
    <t>101200011730</t>
  </si>
  <si>
    <t>BGCO12</t>
  </si>
  <si>
    <t>101300011730</t>
  </si>
  <si>
    <t>BGCO13</t>
  </si>
  <si>
    <t>101400011730</t>
  </si>
  <si>
    <t>BGCO14</t>
  </si>
  <si>
    <t>101500011730</t>
  </si>
  <si>
    <t>BGCO15</t>
  </si>
  <si>
    <t>101600011730</t>
  </si>
  <si>
    <t>BGCO16</t>
  </si>
  <si>
    <t>101700011730</t>
  </si>
  <si>
    <t>BGCO17</t>
  </si>
  <si>
    <t>101800011730</t>
  </si>
  <si>
    <t>BGCO18</t>
  </si>
  <si>
    <t>101900011730</t>
  </si>
  <si>
    <t>BGCO19</t>
  </si>
  <si>
    <t>102000011730</t>
  </si>
  <si>
    <t>BGCO20</t>
  </si>
  <si>
    <t>102100011730</t>
  </si>
  <si>
    <t>BGCO-PP01</t>
  </si>
  <si>
    <t>102200011730</t>
  </si>
  <si>
    <t>BGCO-HP01</t>
  </si>
  <si>
    <t>102300011730</t>
  </si>
  <si>
    <t>BGCO-AP01</t>
  </si>
  <si>
    <t>102400011730</t>
  </si>
  <si>
    <t>BGCO-5B</t>
  </si>
  <si>
    <t>102500011730</t>
  </si>
  <si>
    <t>BGCO-3B</t>
  </si>
  <si>
    <t>102600011730</t>
  </si>
  <si>
    <t>BGCO-5P</t>
  </si>
  <si>
    <t>102700011730</t>
  </si>
  <si>
    <t>BGCO-3P</t>
  </si>
  <si>
    <t>102800011730</t>
  </si>
  <si>
    <t>BGCO-5FAM</t>
  </si>
  <si>
    <t>102900011730</t>
  </si>
  <si>
    <t>BGCO-3FAM</t>
  </si>
  <si>
    <t>103000011730</t>
  </si>
  <si>
    <t>BGCO-5TET</t>
  </si>
  <si>
    <t>103100011730</t>
  </si>
  <si>
    <t>BGCO-3HEX</t>
  </si>
  <si>
    <t>103200011730</t>
  </si>
  <si>
    <t>BGCO-In</t>
  </si>
  <si>
    <t>103300011730</t>
  </si>
  <si>
    <t>BGCO-5Fl</t>
  </si>
  <si>
    <t>103400011730</t>
  </si>
  <si>
    <t>BGCO-5TAM</t>
  </si>
  <si>
    <t>103500011730</t>
  </si>
  <si>
    <t>BGCO-5AL</t>
  </si>
  <si>
    <t>103600011730</t>
  </si>
  <si>
    <t>BGCO-3AL</t>
  </si>
  <si>
    <t>103700011730</t>
  </si>
  <si>
    <t>BGCO-5Th</t>
  </si>
  <si>
    <t>103800011730</t>
  </si>
  <si>
    <t>BGCO38</t>
  </si>
  <si>
    <t>103900011730</t>
  </si>
  <si>
    <t>BGCO39</t>
  </si>
  <si>
    <t>104000011730</t>
  </si>
  <si>
    <t>BGCO-40</t>
  </si>
  <si>
    <t>104100011730</t>
  </si>
  <si>
    <t>BGCO-41</t>
  </si>
  <si>
    <t>107700011730</t>
  </si>
  <si>
    <t>CSER77</t>
  </si>
  <si>
    <t>107800011730</t>
  </si>
  <si>
    <t>CSER78</t>
  </si>
  <si>
    <t>107900011730</t>
  </si>
  <si>
    <t>CSER79</t>
  </si>
  <si>
    <t>108000011730</t>
  </si>
  <si>
    <t>CSER80</t>
  </si>
  <si>
    <t>108100011730</t>
  </si>
  <si>
    <t>CSER81</t>
  </si>
  <si>
    <t>108200011730</t>
  </si>
  <si>
    <t>CSER82</t>
  </si>
  <si>
    <t>108300011730</t>
  </si>
  <si>
    <t>CSER83</t>
  </si>
  <si>
    <t>108400011730</t>
  </si>
  <si>
    <t>CSER84</t>
  </si>
  <si>
    <t>108500011730</t>
  </si>
  <si>
    <t>CSER85</t>
  </si>
  <si>
    <t>108600011730</t>
  </si>
  <si>
    <t>CSER86</t>
  </si>
  <si>
    <t>108700011730</t>
  </si>
  <si>
    <t>CSER87</t>
  </si>
  <si>
    <t>Oligos Synthesis</t>
  </si>
  <si>
    <t>DNA Purification Services</t>
  </si>
  <si>
    <t>Gene Fragment Analysis by Cloning</t>
  </si>
  <si>
    <t>CSER88</t>
  </si>
  <si>
    <t>Ready to run Sanger Sequencing/Fragment Analysis</t>
  </si>
  <si>
    <t>CSER89</t>
  </si>
  <si>
    <t>CSER90</t>
  </si>
  <si>
    <t>Gene expression Analysis using Microarray</t>
  </si>
  <si>
    <t>CSER91</t>
  </si>
  <si>
    <t>Primer Walking Services</t>
  </si>
  <si>
    <t>108800011730</t>
  </si>
  <si>
    <t>108900011730</t>
  </si>
  <si>
    <t>109000011730</t>
  </si>
  <si>
    <t>109100011730</t>
  </si>
  <si>
    <t>Genei revised Price should be</t>
  </si>
  <si>
    <t>           32,544</t>
  </si>
  <si>
    <t>iFuge D 12 -15000 RPM</t>
  </si>
  <si>
    <t>       2,01,873</t>
  </si>
  <si>
    <t>       1,27,053</t>
  </si>
  <si>
    <t>iFuge M24PR</t>
  </si>
  <si>
    <t>           80,396</t>
  </si>
  <si>
    <t>       1,56,633</t>
  </si>
  <si>
    <t>       1,58,729</t>
  </si>
  <si>
    <t>       1,67,073</t>
  </si>
  <si>
    <t>       1,63,604</t>
  </si>
  <si>
    <t>iFuge L400P-4500 RPM max with out rotors</t>
  </si>
  <si>
    <t>       2,19,273</t>
  </si>
  <si>
    <t>iSwix Jr.- 4500 RPM</t>
  </si>
  <si>
    <t>           27,487</t>
  </si>
  <si>
    <t>           34,800</t>
  </si>
  <si>
    <t>           38,280</t>
  </si>
  <si>
    <t>           50,460</t>
  </si>
  <si>
    <t>iFuge M08VT- 6000 RPM</t>
  </si>
  <si>
    <t>           40,729</t>
  </si>
  <si>
    <t>Primer designing-Customers will send their sequences, we would design the primers.</t>
  </si>
  <si>
    <t>Genomic DNA isolation and PCR for bacterial DNA isolation-stabs or plates will be shared by the customer.</t>
  </si>
  <si>
    <t>PCR amplification and sequencing of the PCR fragments for GC rich templates and others.-Genomic DNA and primers will be shared by the customer</t>
  </si>
  <si>
    <t>Complete Project desigining-from selecting the protein and designing the primers cloning or sub cloning. sequencing expression studies, purification and activity assay (as per customer requirements)</t>
  </si>
  <si>
    <t>CSER92</t>
  </si>
  <si>
    <t>109200011730</t>
  </si>
  <si>
    <t>CSER93</t>
  </si>
  <si>
    <t>109300011730</t>
  </si>
  <si>
    <t>Gene Synthesis and Cloning: Tailor made vectors, cDNA cloning, promoter and/or genomic DNA for desired downstream application</t>
  </si>
  <si>
    <t>CSER94</t>
  </si>
  <si>
    <t>109400011730</t>
  </si>
  <si>
    <t>Protein expression and purification in bacteria, yeast and mammalian cells</t>
  </si>
  <si>
    <t>CSER95</t>
  </si>
  <si>
    <t>109500011730</t>
  </si>
  <si>
    <t>Transient and stable expression of proteins in mammalian cells</t>
  </si>
  <si>
    <t>CSER96</t>
  </si>
  <si>
    <t>109600011730</t>
  </si>
  <si>
    <t>Production and purification of therapeutic proteins, growth hormones and industrial enzymes</t>
  </si>
  <si>
    <t>CSER97</t>
  </si>
  <si>
    <t>109700011730</t>
  </si>
  <si>
    <t>PCR clean up and sequencing</t>
  </si>
  <si>
    <t>CSER98</t>
  </si>
  <si>
    <t>109800011730</t>
  </si>
  <si>
    <t>Gene Expression studies Using Real time PCR based on SYBR green and Taqman Probe</t>
  </si>
  <si>
    <t>Protein purification</t>
  </si>
  <si>
    <t>Rotor 4x50ml #UC-148</t>
  </si>
  <si>
    <t>Rotor 16x15ml #UC-150</t>
  </si>
  <si>
    <t>Rotor 24x2ml #UC-600</t>
  </si>
  <si>
    <t>iFuge UC02R -UC00-2002-UK</t>
  </si>
  <si>
    <t>rotor</t>
  </si>
  <si>
    <t>M24-4 PCR stripes</t>
  </si>
  <si>
    <t>M24R24</t>
  </si>
  <si>
    <t>M24 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</si>
</sst>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1"/>
      <scheme val="minor"/>
    </font>
    <font>
      <b/>
      <sz val="11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201F1E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201F1E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2"/>
      <color rgb="FFFF0000"/>
      <name val="Inherit"/>
    </font>
    <font>
      <sz val="12"/>
      <color rgb="FF000000"/>
      <name val="Inherit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4"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6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1" fontId="11" fillId="2" borderId="1" xfId="0" quotePrefix="1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9" fontId="0" fillId="2" borderId="1" xfId="0" applyNumberFormat="1" applyFill="1" applyBorder="1" applyAlignment="1">
      <alignment horizontal="center" wrapText="1"/>
    </xf>
    <xf numFmtId="1" fontId="11" fillId="2" borderId="1" xfId="2" quotePrefix="1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" fontId="0" fillId="2" borderId="1" xfId="0" applyNumberForma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left" wrapText="1"/>
    </xf>
    <xf numFmtId="1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" fontId="12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" fontId="0" fillId="2" borderId="1" xfId="0" quotePrefix="1" applyNumberFormat="1" applyFill="1" applyBorder="1" applyAlignment="1">
      <alignment horizontal="center" wrapText="1"/>
    </xf>
    <xf numFmtId="0" fontId="14" fillId="2" borderId="1" xfId="0" quotePrefix="1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wrapText="1"/>
    </xf>
    <xf numFmtId="0" fontId="11" fillId="2" borderId="1" xfId="4" applyFont="1" applyFill="1" applyBorder="1" applyAlignment="1">
      <alignment horizontal="left" wrapText="1"/>
    </xf>
    <xf numFmtId="9" fontId="11" fillId="2" borderId="1" xfId="4" applyNumberFormat="1" applyFont="1" applyFill="1" applyBorder="1" applyAlignment="1">
      <alignment vertical="top" wrapText="1"/>
    </xf>
    <xf numFmtId="0" fontId="15" fillId="0" borderId="0" xfId="4" applyFont="1" applyFill="1" applyBorder="1" applyAlignment="1">
      <alignment vertical="top"/>
    </xf>
    <xf numFmtId="1" fontId="1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16" fillId="2" borderId="1" xfId="0" quotePrefix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1" fontId="11" fillId="2" borderId="1" xfId="0" quotePrefix="1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" fontId="0" fillId="2" borderId="1" xfId="0" quotePrefix="1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quotePrefix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9" fontId="11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2" borderId="1" xfId="0" quotePrefix="1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1" fontId="10" fillId="2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49" fontId="0" fillId="2" borderId="1" xfId="0" quotePrefix="1" applyNumberForma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16" fontId="11" fillId="2" borderId="1" xfId="0" quotePrefix="1" applyNumberFormat="1" applyFont="1" applyFill="1" applyBorder="1" applyAlignment="1">
      <alignment horizontal="center" vertical="center"/>
    </xf>
    <xf numFmtId="16" fontId="0" fillId="2" borderId="1" xfId="0" quotePrefix="1" applyNumberFormat="1" applyFill="1" applyBorder="1" applyAlignment="1">
      <alignment horizontal="center" vertical="center"/>
    </xf>
    <xf numFmtId="2" fontId="11" fillId="2" borderId="1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49" fontId="11" fillId="2" borderId="1" xfId="3" applyNumberFormat="1" applyFont="1" applyFill="1" applyBorder="1" applyAlignment="1">
      <alignment horizontal="center"/>
    </xf>
    <xf numFmtId="0" fontId="11" fillId="2" borderId="1" xfId="3" applyFont="1" applyFill="1" applyBorder="1" applyAlignment="1">
      <alignment wrapText="1"/>
    </xf>
    <xf numFmtId="0" fontId="11" fillId="2" borderId="1" xfId="3" applyFont="1" applyFill="1" applyBorder="1" applyAlignment="1">
      <alignment horizontal="center"/>
    </xf>
    <xf numFmtId="49" fontId="11" fillId="2" borderId="1" xfId="3" applyNumberFormat="1" applyFont="1" applyFill="1" applyBorder="1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1" fontId="0" fillId="0" borderId="0" xfId="0" applyNumberFormat="1" applyAlignment="1">
      <alignment wrapText="1"/>
    </xf>
    <xf numFmtId="9" fontId="0" fillId="0" borderId="0" xfId="5" applyFont="1" applyFill="1" applyAlignment="1">
      <alignment wrapText="1"/>
    </xf>
    <xf numFmtId="9" fontId="0" fillId="5" borderId="0" xfId="5" applyFont="1" applyFill="1" applyAlignment="1">
      <alignment wrapText="1"/>
    </xf>
    <xf numFmtId="43" fontId="0" fillId="0" borderId="0" xfId="1" applyFont="1" applyFill="1" applyBorder="1" applyAlignment="1">
      <alignment horizontal="right"/>
    </xf>
    <xf numFmtId="43" fontId="0" fillId="0" borderId="2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right" wrapText="1"/>
    </xf>
    <xf numFmtId="43" fontId="11" fillId="2" borderId="1" xfId="1" applyFont="1" applyFill="1" applyBorder="1" applyAlignment="1">
      <alignment horizontal="right" wrapText="1"/>
    </xf>
    <xf numFmtId="43" fontId="0" fillId="2" borderId="1" xfId="1" applyFont="1" applyFill="1" applyBorder="1" applyAlignment="1">
      <alignment horizontal="right" vertical="top" wrapText="1"/>
    </xf>
    <xf numFmtId="43" fontId="11" fillId="2" borderId="1" xfId="1" applyFont="1" applyFill="1" applyBorder="1" applyAlignment="1">
      <alignment vertical="top" wrapText="1"/>
    </xf>
    <xf numFmtId="43" fontId="0" fillId="2" borderId="1" xfId="1" applyFont="1" applyFill="1" applyBorder="1" applyAlignment="1">
      <alignment horizontal="right"/>
    </xf>
    <xf numFmtId="43" fontId="16" fillId="2" borderId="1" xfId="1" applyFont="1" applyFill="1" applyBorder="1" applyAlignment="1">
      <alignment horizontal="right" vertical="center"/>
    </xf>
    <xf numFmtId="43" fontId="11" fillId="2" borderId="1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right" vertical="center"/>
    </xf>
    <xf numFmtId="43" fontId="18" fillId="2" borderId="1" xfId="1" applyFont="1" applyFill="1" applyBorder="1" applyAlignment="1"/>
    <xf numFmtId="43" fontId="11" fillId="2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vertical="top"/>
    </xf>
    <xf numFmtId="43" fontId="10" fillId="2" borderId="1" xfId="1" applyFont="1" applyFill="1" applyBorder="1" applyAlignment="1"/>
    <xf numFmtId="43" fontId="0" fillId="2" borderId="1" xfId="1" applyFont="1" applyFill="1" applyBorder="1" applyAlignment="1">
      <alignment wrapText="1"/>
    </xf>
    <xf numFmtId="43" fontId="10" fillId="2" borderId="1" xfId="1" applyFont="1" applyFill="1" applyBorder="1" applyAlignment="1">
      <alignment horizontal="center"/>
    </xf>
    <xf numFmtId="43" fontId="10" fillId="2" borderId="1" xfId="1" applyFont="1" applyFill="1" applyBorder="1" applyAlignment="1">
      <alignment horizontal="right"/>
    </xf>
    <xf numFmtId="43" fontId="0" fillId="0" borderId="0" xfId="1" applyFont="1" applyFill="1" applyAlignment="1">
      <alignment horizontal="right"/>
    </xf>
    <xf numFmtId="2" fontId="0" fillId="0" borderId="0" xfId="0" applyNumberFormat="1" applyAlignment="1">
      <alignment wrapText="1"/>
    </xf>
    <xf numFmtId="1" fontId="0" fillId="0" borderId="0" xfId="5" applyNumberFormat="1" applyFont="1" applyFill="1" applyAlignment="1">
      <alignment wrapText="1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43" fontId="0" fillId="5" borderId="1" xfId="1" applyFont="1" applyFill="1" applyBorder="1" applyAlignment="1">
      <alignment horizontal="right"/>
    </xf>
    <xf numFmtId="0" fontId="0" fillId="5" borderId="1" xfId="0" applyFill="1" applyBorder="1" applyAlignment="1">
      <alignment horizontal="left" wrapText="1"/>
    </xf>
    <xf numFmtId="9" fontId="0" fillId="5" borderId="1" xfId="0" applyNumberFormat="1" applyFill="1" applyBorder="1" applyAlignment="1">
      <alignment horizontal="center"/>
    </xf>
    <xf numFmtId="1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9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1" fontId="11" fillId="0" borderId="1" xfId="0" quotePrefix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9" fontId="0" fillId="0" borderId="1" xfId="0" applyNumberFormat="1" applyFill="1" applyBorder="1" applyAlignment="1">
      <alignment horizontal="center" wrapText="1"/>
    </xf>
    <xf numFmtId="1" fontId="11" fillId="0" borderId="1" xfId="0" quotePrefix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1" fontId="10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49" fontId="11" fillId="0" borderId="1" xfId="3" applyNumberFormat="1" applyFont="1" applyFill="1" applyBorder="1" applyAlignment="1">
      <alignment horizontal="center"/>
    </xf>
    <xf numFmtId="0" fontId="11" fillId="0" borderId="1" xfId="3" applyFont="1" applyFill="1" applyBorder="1" applyAlignment="1">
      <alignment wrapText="1"/>
    </xf>
    <xf numFmtId="0" fontId="11" fillId="0" borderId="1" xfId="3" applyFont="1" applyFill="1" applyBorder="1" applyAlignment="1">
      <alignment horizontal="center"/>
    </xf>
    <xf numFmtId="49" fontId="11" fillId="0" borderId="1" xfId="3" applyNumberFormat="1" applyFont="1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9" fontId="11" fillId="0" borderId="1" xfId="0" applyNumberFormat="1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8" fillId="2" borderId="1" xfId="0" applyFont="1" applyFill="1" applyBorder="1" applyAlignment="1"/>
    <xf numFmtId="1" fontId="10" fillId="2" borderId="1" xfId="0" applyNumberFormat="1" applyFont="1" applyFill="1" applyBorder="1" applyAlignment="1"/>
    <xf numFmtId="49" fontId="0" fillId="2" borderId="1" xfId="0" quotePrefix="1" applyNumberFormat="1" applyFill="1" applyBorder="1" applyAlignment="1">
      <alignment horizontal="center"/>
    </xf>
    <xf numFmtId="16" fontId="11" fillId="2" borderId="1" xfId="0" quotePrefix="1" applyNumberFormat="1" applyFont="1" applyFill="1" applyBorder="1" applyAlignment="1">
      <alignment horizontal="center"/>
    </xf>
    <xf numFmtId="16" fontId="0" fillId="2" borderId="1" xfId="0" quotePrefix="1" applyNumberFormat="1" applyFill="1" applyBorder="1" applyAlignment="1">
      <alignment horizontal="center"/>
    </xf>
    <xf numFmtId="2" fontId="11" fillId="2" borderId="1" xfId="0" quotePrefix="1" applyNumberFormat="1" applyFont="1" applyFill="1" applyBorder="1" applyAlignment="1">
      <alignment horizontal="center"/>
    </xf>
    <xf numFmtId="16" fontId="0" fillId="0" borderId="1" xfId="0" quotePrefix="1" applyNumberFormat="1" applyFill="1" applyBorder="1" applyAlignment="1">
      <alignment horizontal="center"/>
    </xf>
    <xf numFmtId="0" fontId="11" fillId="0" borderId="0" xfId="0" applyFont="1" applyAlignment="1"/>
    <xf numFmtId="0" fontId="0" fillId="0" borderId="1" xfId="0" quotePrefix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9" fontId="0" fillId="0" borderId="10" xfId="0" applyNumberForma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9" fontId="0" fillId="0" borderId="11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/>
    </xf>
    <xf numFmtId="49" fontId="11" fillId="0" borderId="10" xfId="3" applyNumberFormat="1" applyFont="1" applyFill="1" applyBorder="1" applyAlignment="1">
      <alignment horizontal="center"/>
    </xf>
    <xf numFmtId="0" fontId="11" fillId="0" borderId="10" xfId="3" applyFont="1" applyFill="1" applyBorder="1" applyAlignment="1">
      <alignment wrapText="1"/>
    </xf>
    <xf numFmtId="0" fontId="11" fillId="0" borderId="10" xfId="3" applyFont="1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9" fontId="0" fillId="0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0" fillId="0" borderId="0" xfId="0" applyFont="1"/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14" fillId="0" borderId="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/>
    </xf>
    <xf numFmtId="0" fontId="14" fillId="0" borderId="1" xfId="0" quotePrefix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/>
    </xf>
    <xf numFmtId="9" fontId="0" fillId="0" borderId="10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9" fontId="26" fillId="0" borderId="1" xfId="0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9" fontId="26" fillId="0" borderId="1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Alignment="1">
      <alignment wrapText="1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9" fontId="16" fillId="7" borderId="17" xfId="0" applyNumberFormat="1" applyFont="1" applyFill="1" applyBorder="1" applyAlignment="1">
      <alignment horizontal="right" vertical="center" wrapText="1"/>
    </xf>
    <xf numFmtId="0" fontId="30" fillId="5" borderId="17" xfId="0" applyFont="1" applyFill="1" applyBorder="1" applyAlignment="1">
      <alignment vertical="center" wrapText="1"/>
    </xf>
    <xf numFmtId="0" fontId="27" fillId="7" borderId="18" xfId="0" applyFont="1" applyFill="1" applyBorder="1" applyAlignment="1">
      <alignment vertical="center" wrapText="1"/>
    </xf>
    <xf numFmtId="0" fontId="29" fillId="7" borderId="19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right" vertical="center" wrapText="1"/>
    </xf>
    <xf numFmtId="0" fontId="16" fillId="5" borderId="19" xfId="0" applyFont="1" applyFill="1" applyBorder="1" applyAlignment="1">
      <alignment vertical="center" wrapText="1"/>
    </xf>
    <xf numFmtId="0" fontId="29" fillId="7" borderId="18" xfId="0" applyFont="1" applyFill="1" applyBorder="1" applyAlignment="1">
      <alignment vertical="center" wrapText="1"/>
    </xf>
    <xf numFmtId="0" fontId="29" fillId="7" borderId="0" xfId="0" applyFont="1" applyFill="1" applyBorder="1" applyAlignment="1">
      <alignment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right" vertical="center" wrapText="1"/>
    </xf>
    <xf numFmtId="0" fontId="16" fillId="7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0" borderId="10" xfId="0" applyFont="1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31" fillId="7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readingOrder="1"/>
    </xf>
    <xf numFmtId="0" fontId="0" fillId="0" borderId="0" xfId="0" applyFill="1"/>
    <xf numFmtId="1" fontId="0" fillId="0" borderId="6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11" fillId="0" borderId="1" xfId="2" quotePrefix="1" applyNumberFormat="1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1" fontId="11" fillId="0" borderId="10" xfId="0" quotePrefix="1" applyNumberFormat="1" applyFont="1" applyFill="1" applyBorder="1" applyAlignment="1">
      <alignment horizontal="center" wrapText="1"/>
    </xf>
    <xf numFmtId="1" fontId="11" fillId="0" borderId="11" xfId="0" applyNumberFormat="1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wrapText="1"/>
    </xf>
    <xf numFmtId="1" fontId="0" fillId="0" borderId="1" xfId="0" quotePrefix="1" applyNumberFormat="1" applyFill="1" applyBorder="1" applyAlignment="1">
      <alignment horizontal="center" wrapText="1"/>
    </xf>
    <xf numFmtId="1" fontId="0" fillId="0" borderId="1" xfId="0" quotePrefix="1" applyNumberForma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left"/>
    </xf>
    <xf numFmtId="1" fontId="0" fillId="0" borderId="1" xfId="0" applyNumberFormat="1" applyFill="1" applyBorder="1" applyAlignment="1">
      <alignment horizontal="left" wrapText="1"/>
    </xf>
    <xf numFmtId="0" fontId="0" fillId="0" borderId="0" xfId="0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32" fillId="0" borderId="1" xfId="0" applyFont="1" applyBorder="1"/>
    <xf numFmtId="1" fontId="11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64" fontId="0" fillId="2" borderId="1" xfId="1" applyNumberFormat="1" applyFont="1" applyFill="1" applyBorder="1" applyAlignment="1">
      <alignment horizontal="center" vertical="top" wrapText="1"/>
    </xf>
    <xf numFmtId="9" fontId="0" fillId="0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" fontId="11" fillId="0" borderId="1" xfId="0" quotePrefix="1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14" fillId="0" borderId="1" xfId="0" quotePrefix="1" applyFont="1" applyFill="1" applyBorder="1" applyAlignment="1">
      <alignment horizontal="center" vertical="top" wrapText="1"/>
    </xf>
    <xf numFmtId="0" fontId="11" fillId="0" borderId="1" xfId="4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9" fontId="11" fillId="0" borderId="1" xfId="4" applyNumberFormat="1" applyFont="1" applyFill="1" applyBorder="1" applyAlignment="1">
      <alignment horizontal="center" vertical="top" wrapText="1"/>
    </xf>
    <xf numFmtId="1" fontId="16" fillId="0" borderId="1" xfId="0" quotePrefix="1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vertical="top" wrapText="1"/>
    </xf>
    <xf numFmtId="9" fontId="0" fillId="0" borderId="1" xfId="0" applyNumberFormat="1" applyFill="1" applyBorder="1" applyAlignment="1">
      <alignment horizontal="center" vertical="top"/>
    </xf>
    <xf numFmtId="1" fontId="11" fillId="0" borderId="1" xfId="0" quotePrefix="1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1" fontId="0" fillId="0" borderId="1" xfId="0" applyNumberForma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center" vertical="top" wrapText="1"/>
    </xf>
    <xf numFmtId="0" fontId="14" fillId="0" borderId="1" xfId="0" quotePrefix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vertical="top" wrapText="1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 wrapText="1"/>
    </xf>
    <xf numFmtId="164" fontId="0" fillId="2" borderId="10" xfId="1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64" fontId="0" fillId="2" borderId="11" xfId="1" applyNumberFormat="1" applyFont="1" applyFill="1" applyBorder="1" applyAlignment="1">
      <alignment horizontal="center" wrapText="1"/>
    </xf>
    <xf numFmtId="164" fontId="0" fillId="0" borderId="1" xfId="1" applyNumberFormat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/>
    </xf>
    <xf numFmtId="164" fontId="18" fillId="2" borderId="1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 wrapText="1"/>
    </xf>
    <xf numFmtId="9" fontId="0" fillId="0" borderId="1" xfId="0" applyNumberFormat="1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32" fillId="0" borderId="1" xfId="0" applyFont="1" applyBorder="1" applyAlignment="1">
      <alignment vertical="top"/>
    </xf>
    <xf numFmtId="164" fontId="10" fillId="0" borderId="13" xfId="1" applyNumberFormat="1" applyFont="1" applyFill="1" applyBorder="1" applyAlignment="1">
      <alignment horizontal="center"/>
    </xf>
    <xf numFmtId="164" fontId="11" fillId="0" borderId="14" xfId="1" applyNumberFormat="1" applyFont="1" applyFill="1" applyBorder="1" applyAlignment="1">
      <alignment horizontal="center"/>
    </xf>
    <xf numFmtId="164" fontId="11" fillId="0" borderId="15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 3" xfId="2"/>
    <cellStyle name="Percent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185471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CDC696-66FB-7141-B97C-1C5E9551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8409" cy="1102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4</xdr:row>
      <xdr:rowOff>0</xdr:rowOff>
    </xdr:from>
    <xdr:to>
      <xdr:col>5</xdr:col>
      <xdr:colOff>661322</xdr:colOff>
      <xdr:row>7</xdr:row>
      <xdr:rowOff>1800225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79606EE-C384-FFC1-CEF8-3B3D4C13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010900"/>
          <a:ext cx="7067550" cy="1005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1168</xdr:row>
      <xdr:rowOff>114300</xdr:rowOff>
    </xdr:from>
    <xdr:to>
      <xdr:col>7</xdr:col>
      <xdr:colOff>47625</xdr:colOff>
      <xdr:row>1185</xdr:row>
      <xdr:rowOff>311928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1621493-53BD-45CE-9404-83F42400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499575"/>
          <a:ext cx="8010525" cy="7646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442777</xdr:colOff>
      <xdr:row>20</xdr:row>
      <xdr:rowOff>114300</xdr:rowOff>
    </xdr:from>
    <xdr:to>
      <xdr:col>16</xdr:col>
      <xdr:colOff>274001</xdr:colOff>
      <xdr:row>38</xdr:row>
      <xdr:rowOff>153882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3F00C91-D5ED-48F1-9919-981893199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5752" y="8467725"/>
          <a:ext cx="4098424" cy="3468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1096</xdr:row>
      <xdr:rowOff>9246</xdr:rowOff>
    </xdr:from>
    <xdr:to>
      <xdr:col>6</xdr:col>
      <xdr:colOff>240436</xdr:colOff>
      <xdr:row>1109</xdr:row>
      <xdr:rowOff>220279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99F2BEB-1AA0-4640-BEB3-725846A0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7377"/>
          <a:ext cx="6963421" cy="5861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1"/>
  <sheetViews>
    <sheetView tabSelected="1" view="pageBreakPreview" topLeftCell="A1171" zoomScaleNormal="100" zoomScaleSheetLayoutView="100" workbookViewId="0">
      <selection activeCell="C811" sqref="C811"/>
    </sheetView>
  </sheetViews>
  <sheetFormatPr defaultColWidth="9.140625" defaultRowHeight="20.100000000000001" customHeight="1"/>
  <cols>
    <col min="1" max="1" width="15.5703125" style="277" customWidth="1"/>
    <col min="2" max="2" width="12.28515625" style="6" customWidth="1"/>
    <col min="3" max="3" width="44.85546875" style="3" customWidth="1"/>
    <col min="4" max="4" width="17" style="6" bestFit="1" customWidth="1"/>
    <col min="5" max="5" width="9.28515625" style="315" customWidth="1"/>
    <col min="6" max="6" width="10.28515625" style="97" customWidth="1"/>
    <col min="7" max="7" width="10.140625" style="154" bestFit="1" customWidth="1"/>
    <col min="8" max="16384" width="9.140625" style="3"/>
  </cols>
  <sheetData>
    <row r="1" spans="1:7" ht="216.75" customHeight="1">
      <c r="A1" s="258"/>
    </row>
    <row r="2" spans="1:7" ht="216.75" customHeight="1">
      <c r="A2" s="258"/>
    </row>
    <row r="3" spans="1:7" ht="216.75" customHeight="1">
      <c r="A3" s="258"/>
    </row>
    <row r="4" spans="1:7" ht="216.75" customHeight="1">
      <c r="A4" s="258"/>
    </row>
    <row r="5" spans="1:7" ht="216.75" customHeight="1">
      <c r="A5" s="258"/>
      <c r="C5"/>
    </row>
    <row r="6" spans="1:7" ht="216.75" customHeight="1">
      <c r="A6" s="258"/>
    </row>
    <row r="7" spans="1:7" ht="216.75" customHeight="1">
      <c r="A7" s="258"/>
    </row>
    <row r="8" spans="1:7" ht="216.75" customHeight="1">
      <c r="A8" s="258"/>
    </row>
    <row r="10" spans="1:7" ht="20.100000000000001" customHeight="1">
      <c r="A10" s="352" t="s">
        <v>2395</v>
      </c>
      <c r="B10" s="353"/>
      <c r="C10" s="353"/>
      <c r="D10" s="353"/>
      <c r="E10" s="353"/>
      <c r="F10" s="353"/>
      <c r="G10" s="354"/>
    </row>
    <row r="11" spans="1:7" ht="20.100000000000001" customHeight="1">
      <c r="A11" s="355"/>
      <c r="B11" s="356"/>
      <c r="C11" s="356"/>
      <c r="D11" s="356"/>
      <c r="E11" s="356"/>
      <c r="F11" s="356"/>
      <c r="G11" s="357"/>
    </row>
    <row r="12" spans="1:7" ht="20.100000000000001" customHeight="1">
      <c r="A12" s="355"/>
      <c r="B12" s="356"/>
      <c r="C12" s="356"/>
      <c r="D12" s="356"/>
      <c r="E12" s="356"/>
      <c r="F12" s="356"/>
      <c r="G12" s="357"/>
    </row>
    <row r="13" spans="1:7" ht="20.100000000000001" customHeight="1">
      <c r="A13" s="259"/>
      <c r="E13" s="316"/>
      <c r="G13" s="155"/>
    </row>
    <row r="14" spans="1:7" ht="20.100000000000001" customHeight="1">
      <c r="A14" s="259"/>
      <c r="E14" s="316"/>
      <c r="G14" s="155"/>
    </row>
    <row r="15" spans="1:7" ht="33" customHeight="1">
      <c r="A15" s="260" t="s">
        <v>1</v>
      </c>
      <c r="B15" s="160" t="s">
        <v>2</v>
      </c>
      <c r="C15" s="160" t="s">
        <v>3</v>
      </c>
      <c r="D15" s="160" t="s">
        <v>4</v>
      </c>
      <c r="E15" s="317" t="s">
        <v>5</v>
      </c>
      <c r="F15" s="160" t="s">
        <v>6</v>
      </c>
      <c r="G15" s="172" t="s">
        <v>7</v>
      </c>
    </row>
    <row r="16" spans="1:7" ht="20.100000000000001" customHeight="1">
      <c r="A16" s="139"/>
      <c r="B16" s="18"/>
      <c r="C16" s="20" t="s">
        <v>11</v>
      </c>
      <c r="D16" s="18"/>
      <c r="E16" s="318"/>
      <c r="F16" s="18"/>
      <c r="G16" s="139"/>
    </row>
    <row r="17" spans="1:7" ht="20.100000000000001" customHeight="1">
      <c r="A17" s="139"/>
      <c r="B17" s="18"/>
      <c r="C17" s="20" t="s">
        <v>12</v>
      </c>
      <c r="D17" s="18"/>
      <c r="E17" s="318"/>
      <c r="F17" s="18"/>
      <c r="G17" s="139"/>
    </row>
    <row r="18" spans="1:7" ht="15.75" customHeight="1">
      <c r="A18" s="137" t="s">
        <v>13</v>
      </c>
      <c r="B18" s="18" t="s">
        <v>14</v>
      </c>
      <c r="C18" s="23" t="s">
        <v>15</v>
      </c>
      <c r="D18" s="18" t="s">
        <v>16</v>
      </c>
      <c r="E18" s="318">
        <v>1580</v>
      </c>
      <c r="F18" s="18">
        <v>35079099</v>
      </c>
      <c r="G18" s="140">
        <v>0.18</v>
      </c>
    </row>
    <row r="19" spans="1:7" ht="15.75" customHeight="1">
      <c r="A19" s="137" t="s">
        <v>17</v>
      </c>
      <c r="B19" s="18" t="s">
        <v>18</v>
      </c>
      <c r="C19" s="23" t="s">
        <v>19</v>
      </c>
      <c r="D19" s="18" t="s">
        <v>16</v>
      </c>
      <c r="E19" s="318">
        <v>1320</v>
      </c>
      <c r="F19" s="18">
        <v>35079099</v>
      </c>
      <c r="G19" s="140">
        <v>0.18</v>
      </c>
    </row>
    <row r="20" spans="1:7" ht="15.75" customHeight="1">
      <c r="A20" s="137" t="s">
        <v>20</v>
      </c>
      <c r="B20" s="18" t="s">
        <v>21</v>
      </c>
      <c r="C20" s="23" t="s">
        <v>22</v>
      </c>
      <c r="D20" s="18" t="s">
        <v>16</v>
      </c>
      <c r="E20" s="318">
        <v>4550</v>
      </c>
      <c r="F20" s="18">
        <v>35079099</v>
      </c>
      <c r="G20" s="140">
        <v>0.18</v>
      </c>
    </row>
    <row r="21" spans="1:7" ht="15.75" customHeight="1">
      <c r="A21" s="137" t="s">
        <v>23</v>
      </c>
      <c r="B21" s="18" t="s">
        <v>24</v>
      </c>
      <c r="C21" s="23" t="s">
        <v>25</v>
      </c>
      <c r="D21" s="18" t="s">
        <v>16</v>
      </c>
      <c r="E21" s="318">
        <v>2270</v>
      </c>
      <c r="F21" s="18">
        <v>35079099</v>
      </c>
      <c r="G21" s="140">
        <v>0.18</v>
      </c>
    </row>
    <row r="22" spans="1:7" ht="15.75" customHeight="1">
      <c r="A22" s="137" t="s">
        <v>26</v>
      </c>
      <c r="B22" s="18" t="s">
        <v>27</v>
      </c>
      <c r="C22" s="23" t="s">
        <v>28</v>
      </c>
      <c r="D22" s="18" t="s">
        <v>16</v>
      </c>
      <c r="E22" s="318">
        <v>6400</v>
      </c>
      <c r="F22" s="18">
        <v>35079099</v>
      </c>
      <c r="G22" s="140">
        <v>0.18</v>
      </c>
    </row>
    <row r="23" spans="1:7" ht="15.75" customHeight="1">
      <c r="A23" s="137" t="s">
        <v>29</v>
      </c>
      <c r="B23" s="18" t="s">
        <v>30</v>
      </c>
      <c r="C23" s="23" t="s">
        <v>31</v>
      </c>
      <c r="D23" s="18" t="s">
        <v>16</v>
      </c>
      <c r="E23" s="318">
        <v>2160</v>
      </c>
      <c r="F23" s="18">
        <v>35079099</v>
      </c>
      <c r="G23" s="140">
        <v>0.18</v>
      </c>
    </row>
    <row r="24" spans="1:7" ht="15.75" customHeight="1">
      <c r="A24" s="137" t="s">
        <v>32</v>
      </c>
      <c r="B24" s="18" t="s">
        <v>33</v>
      </c>
      <c r="C24" s="23" t="s">
        <v>34</v>
      </c>
      <c r="D24" s="18" t="s">
        <v>16</v>
      </c>
      <c r="E24" s="318">
        <v>5310</v>
      </c>
      <c r="F24" s="18">
        <v>35079099</v>
      </c>
      <c r="G24" s="140">
        <v>0.18</v>
      </c>
    </row>
    <row r="25" spans="1:7" ht="15.75" customHeight="1">
      <c r="A25" s="137" t="s">
        <v>35</v>
      </c>
      <c r="B25" s="18" t="s">
        <v>36</v>
      </c>
      <c r="C25" s="23" t="s">
        <v>37</v>
      </c>
      <c r="D25" s="18" t="s">
        <v>16</v>
      </c>
      <c r="E25" s="318">
        <v>7310</v>
      </c>
      <c r="F25" s="18">
        <v>35079099</v>
      </c>
      <c r="G25" s="140">
        <v>0.18</v>
      </c>
    </row>
    <row r="26" spans="1:7" ht="15.75" customHeight="1">
      <c r="A26" s="137" t="s">
        <v>38</v>
      </c>
      <c r="B26" s="18" t="s">
        <v>39</v>
      </c>
      <c r="C26" s="23" t="s">
        <v>40</v>
      </c>
      <c r="D26" s="18" t="s">
        <v>16</v>
      </c>
      <c r="E26" s="318">
        <v>2260</v>
      </c>
      <c r="F26" s="18">
        <v>35079099</v>
      </c>
      <c r="G26" s="140">
        <v>0.18</v>
      </c>
    </row>
    <row r="27" spans="1:7" ht="15.75" customHeight="1">
      <c r="A27" s="137" t="s">
        <v>41</v>
      </c>
      <c r="B27" s="18" t="s">
        <v>42</v>
      </c>
      <c r="C27" s="23" t="s">
        <v>43</v>
      </c>
      <c r="D27" s="18" t="s">
        <v>16</v>
      </c>
      <c r="E27" s="318">
        <v>7280</v>
      </c>
      <c r="F27" s="18">
        <v>35079099</v>
      </c>
      <c r="G27" s="140">
        <v>0.18</v>
      </c>
    </row>
    <row r="28" spans="1:7" ht="15.75" customHeight="1">
      <c r="A28" s="137" t="s">
        <v>44</v>
      </c>
      <c r="B28" s="18" t="s">
        <v>45</v>
      </c>
      <c r="C28" s="23" t="s">
        <v>46</v>
      </c>
      <c r="D28" s="18" t="s">
        <v>16</v>
      </c>
      <c r="E28" s="318">
        <v>1930</v>
      </c>
      <c r="F28" s="18">
        <v>35079099</v>
      </c>
      <c r="G28" s="140">
        <v>0.18</v>
      </c>
    </row>
    <row r="29" spans="1:7" ht="15.75" customHeight="1">
      <c r="A29" s="137" t="s">
        <v>47</v>
      </c>
      <c r="B29" s="18" t="s">
        <v>48</v>
      </c>
      <c r="C29" s="23" t="s">
        <v>49</v>
      </c>
      <c r="D29" s="18" t="s">
        <v>16</v>
      </c>
      <c r="E29" s="318">
        <v>9600</v>
      </c>
      <c r="F29" s="18">
        <v>35079099</v>
      </c>
      <c r="G29" s="140">
        <v>0.18</v>
      </c>
    </row>
    <row r="30" spans="1:7" ht="15.75" customHeight="1">
      <c r="A30" s="137" t="s">
        <v>50</v>
      </c>
      <c r="B30" s="18" t="s">
        <v>51</v>
      </c>
      <c r="C30" s="23" t="s">
        <v>52</v>
      </c>
      <c r="D30" s="18" t="s">
        <v>16</v>
      </c>
      <c r="E30" s="318">
        <v>2480</v>
      </c>
      <c r="F30" s="18">
        <v>35079099</v>
      </c>
      <c r="G30" s="140">
        <v>0.18</v>
      </c>
    </row>
    <row r="31" spans="1:7" ht="15.75" customHeight="1">
      <c r="A31" s="137" t="s">
        <v>53</v>
      </c>
      <c r="B31" s="18" t="s">
        <v>54</v>
      </c>
      <c r="C31" s="23" t="s">
        <v>55</v>
      </c>
      <c r="D31" s="18" t="s">
        <v>16</v>
      </c>
      <c r="E31" s="318">
        <v>7700</v>
      </c>
      <c r="F31" s="18">
        <v>35079099</v>
      </c>
      <c r="G31" s="140">
        <v>0.18</v>
      </c>
    </row>
    <row r="32" spans="1:7" ht="15.75" customHeight="1">
      <c r="A32" s="137" t="s">
        <v>56</v>
      </c>
      <c r="B32" s="18" t="s">
        <v>57</v>
      </c>
      <c r="C32" s="23" t="s">
        <v>58</v>
      </c>
      <c r="D32" s="18" t="s">
        <v>16</v>
      </c>
      <c r="E32" s="318">
        <v>5100</v>
      </c>
      <c r="F32" s="18">
        <v>35079099</v>
      </c>
      <c r="G32" s="140">
        <v>0.18</v>
      </c>
    </row>
    <row r="33" spans="1:7" ht="15.75" customHeight="1">
      <c r="A33" s="137" t="s">
        <v>62</v>
      </c>
      <c r="B33" s="18" t="s">
        <v>63</v>
      </c>
      <c r="C33" s="23" t="s">
        <v>64</v>
      </c>
      <c r="D33" s="18" t="s">
        <v>16</v>
      </c>
      <c r="E33" s="318">
        <v>2930</v>
      </c>
      <c r="F33" s="18">
        <v>35079099</v>
      </c>
      <c r="G33" s="140">
        <v>0.18</v>
      </c>
    </row>
    <row r="34" spans="1:7" ht="15.75" customHeight="1">
      <c r="A34" s="137" t="s">
        <v>65</v>
      </c>
      <c r="B34" s="18" t="s">
        <v>66</v>
      </c>
      <c r="C34" s="23" t="s">
        <v>67</v>
      </c>
      <c r="D34" s="18" t="s">
        <v>16</v>
      </c>
      <c r="E34" s="318">
        <v>3920</v>
      </c>
      <c r="F34" s="18">
        <v>35079099</v>
      </c>
      <c r="G34" s="140">
        <v>0.18</v>
      </c>
    </row>
    <row r="35" spans="1:7" ht="15.75" customHeight="1">
      <c r="A35" s="137" t="s">
        <v>68</v>
      </c>
      <c r="B35" s="18" t="s">
        <v>69</v>
      </c>
      <c r="C35" s="23" t="s">
        <v>70</v>
      </c>
      <c r="D35" s="18" t="s">
        <v>16</v>
      </c>
      <c r="E35" s="318">
        <v>4750</v>
      </c>
      <c r="F35" s="18">
        <v>35079099</v>
      </c>
      <c r="G35" s="140">
        <v>0.18</v>
      </c>
    </row>
    <row r="36" spans="1:7" s="27" customFormat="1" ht="15.75" customHeight="1">
      <c r="A36" s="261" t="s">
        <v>71</v>
      </c>
      <c r="B36" s="32" t="s">
        <v>72</v>
      </c>
      <c r="C36" s="23" t="s">
        <v>73</v>
      </c>
      <c r="D36" s="18" t="s">
        <v>16</v>
      </c>
      <c r="E36" s="318">
        <v>2530</v>
      </c>
      <c r="F36" s="18">
        <v>35079099</v>
      </c>
      <c r="G36" s="140">
        <v>0.18</v>
      </c>
    </row>
    <row r="37" spans="1:7" ht="15.75" customHeight="1">
      <c r="A37" s="261" t="s">
        <v>74</v>
      </c>
      <c r="B37" s="32" t="s">
        <v>75</v>
      </c>
      <c r="C37" s="23" t="s">
        <v>76</v>
      </c>
      <c r="D37" s="18" t="s">
        <v>16</v>
      </c>
      <c r="E37" s="318">
        <v>2020</v>
      </c>
      <c r="F37" s="18">
        <v>35079099</v>
      </c>
      <c r="G37" s="140">
        <v>0.18</v>
      </c>
    </row>
    <row r="38" spans="1:7" ht="20.100000000000001" customHeight="1">
      <c r="A38" s="262"/>
      <c r="B38" s="18"/>
      <c r="C38" s="29" t="s">
        <v>77</v>
      </c>
      <c r="D38" s="18"/>
      <c r="E38" s="318"/>
      <c r="F38" s="18"/>
      <c r="G38" s="140"/>
    </row>
    <row r="39" spans="1:7" ht="16.5" customHeight="1">
      <c r="A39" s="262">
        <v>1100100021730</v>
      </c>
      <c r="B39" s="18" t="s">
        <v>78</v>
      </c>
      <c r="C39" s="23" t="s">
        <v>79</v>
      </c>
      <c r="D39" s="18" t="s">
        <v>16</v>
      </c>
      <c r="E39" s="318">
        <v>2780</v>
      </c>
      <c r="F39" s="18">
        <v>35079099</v>
      </c>
      <c r="G39" s="140">
        <v>0.18</v>
      </c>
    </row>
    <row r="40" spans="1:7" ht="16.5" customHeight="1">
      <c r="A40" s="262">
        <v>1100100041730</v>
      </c>
      <c r="B40" s="18" t="s">
        <v>80</v>
      </c>
      <c r="C40" s="23" t="s">
        <v>81</v>
      </c>
      <c r="D40" s="18" t="s">
        <v>16</v>
      </c>
      <c r="E40" s="318">
        <v>7210</v>
      </c>
      <c r="F40" s="18">
        <v>35079099</v>
      </c>
      <c r="G40" s="140">
        <v>0.18</v>
      </c>
    </row>
    <row r="41" spans="1:7" ht="16.5" customHeight="1">
      <c r="A41" s="262">
        <v>1160100021730</v>
      </c>
      <c r="B41" s="18" t="s">
        <v>82</v>
      </c>
      <c r="C41" s="23" t="s">
        <v>83</v>
      </c>
      <c r="D41" s="18" t="s">
        <v>16</v>
      </c>
      <c r="E41" s="318">
        <v>15290</v>
      </c>
      <c r="F41" s="18">
        <v>35079099</v>
      </c>
      <c r="G41" s="140">
        <v>0.18</v>
      </c>
    </row>
    <row r="42" spans="1:7" s="7" customFormat="1" ht="16.5" customHeight="1">
      <c r="A42" s="263">
        <v>1660300011730</v>
      </c>
      <c r="B42" s="18" t="s">
        <v>84</v>
      </c>
      <c r="C42" s="31" t="s">
        <v>85</v>
      </c>
      <c r="D42" s="18" t="s">
        <v>16</v>
      </c>
      <c r="E42" s="318">
        <v>4820</v>
      </c>
      <c r="F42" s="18">
        <v>38220090</v>
      </c>
      <c r="G42" s="140">
        <v>0.12</v>
      </c>
    </row>
    <row r="43" spans="1:7" s="7" customFormat="1" ht="35.1" customHeight="1">
      <c r="A43" s="262">
        <v>1150400011730</v>
      </c>
      <c r="B43" s="18" t="s">
        <v>86</v>
      </c>
      <c r="C43" s="23" t="s">
        <v>2353</v>
      </c>
      <c r="D43" s="32" t="s">
        <v>16</v>
      </c>
      <c r="E43" s="318">
        <v>2230</v>
      </c>
      <c r="F43" s="18">
        <v>35079099</v>
      </c>
      <c r="G43" s="140">
        <v>0.18</v>
      </c>
    </row>
    <row r="44" spans="1:7" s="7" customFormat="1" ht="15.75" customHeight="1">
      <c r="A44" s="262">
        <v>1100400051730</v>
      </c>
      <c r="B44" s="18" t="s">
        <v>88</v>
      </c>
      <c r="C44" s="23" t="s">
        <v>89</v>
      </c>
      <c r="D44" s="32" t="s">
        <v>16</v>
      </c>
      <c r="E44" s="318">
        <v>7420</v>
      </c>
      <c r="F44" s="18">
        <v>35079099</v>
      </c>
      <c r="G44" s="140">
        <v>0.18</v>
      </c>
    </row>
    <row r="45" spans="1:7" s="7" customFormat="1" ht="35.1" customHeight="1">
      <c r="A45" s="263">
        <v>1100800031730</v>
      </c>
      <c r="B45" s="18" t="s">
        <v>90</v>
      </c>
      <c r="C45" s="23" t="s">
        <v>91</v>
      </c>
      <c r="D45" s="32" t="s">
        <v>16</v>
      </c>
      <c r="E45" s="318">
        <v>3100</v>
      </c>
      <c r="F45" s="18">
        <v>35079099</v>
      </c>
      <c r="G45" s="140">
        <v>0.18</v>
      </c>
    </row>
    <row r="46" spans="1:7" s="7" customFormat="1" ht="20.100000000000001" customHeight="1">
      <c r="A46" s="263"/>
      <c r="B46" s="18"/>
      <c r="C46" s="29" t="s">
        <v>92</v>
      </c>
      <c r="D46" s="18"/>
      <c r="E46" s="318"/>
      <c r="F46" s="18"/>
      <c r="G46" s="140"/>
    </row>
    <row r="47" spans="1:7" s="33" customFormat="1" ht="21.75" customHeight="1">
      <c r="A47" s="264" t="s">
        <v>93</v>
      </c>
      <c r="B47" s="173" t="s">
        <v>94</v>
      </c>
      <c r="C47" s="174" t="s">
        <v>95</v>
      </c>
      <c r="D47" s="173" t="s">
        <v>16</v>
      </c>
      <c r="E47" s="319">
        <v>10820</v>
      </c>
      <c r="F47" s="173">
        <v>35079099</v>
      </c>
      <c r="G47" s="175">
        <v>0.18</v>
      </c>
    </row>
    <row r="48" spans="1:7" s="179" customFormat="1" ht="21.75" customHeight="1">
      <c r="A48" s="180" t="s">
        <v>2403</v>
      </c>
      <c r="B48" s="320" t="s">
        <v>2400</v>
      </c>
      <c r="C48" s="182" t="s">
        <v>2401</v>
      </c>
      <c r="D48" s="181" t="s">
        <v>2402</v>
      </c>
      <c r="E48" s="320" t="s">
        <v>2404</v>
      </c>
      <c r="F48" s="182">
        <v>35079099</v>
      </c>
      <c r="G48" s="183">
        <v>0.18</v>
      </c>
    </row>
    <row r="49" spans="1:7" s="33" customFormat="1" ht="17.25" customHeight="1">
      <c r="A49" s="265">
        <v>2150280501730</v>
      </c>
      <c r="B49" s="176" t="s">
        <v>96</v>
      </c>
      <c r="C49" s="177" t="s">
        <v>97</v>
      </c>
      <c r="D49" s="176" t="s">
        <v>16</v>
      </c>
      <c r="E49" s="321">
        <v>7310</v>
      </c>
      <c r="F49" s="176">
        <v>35079099</v>
      </c>
      <c r="G49" s="178">
        <v>0.18</v>
      </c>
    </row>
    <row r="50" spans="1:7" s="7" customFormat="1" ht="17.25" customHeight="1">
      <c r="A50" s="263">
        <v>2150380501730</v>
      </c>
      <c r="B50" s="18" t="s">
        <v>98</v>
      </c>
      <c r="C50" s="31" t="s">
        <v>99</v>
      </c>
      <c r="D50" s="18" t="s">
        <v>16</v>
      </c>
      <c r="E50" s="318">
        <v>3010</v>
      </c>
      <c r="F50" s="18">
        <v>35079099</v>
      </c>
      <c r="G50" s="140">
        <v>0.18</v>
      </c>
    </row>
    <row r="51" spans="1:7" s="7" customFormat="1" ht="20.25" customHeight="1">
      <c r="A51" s="263">
        <v>2150382501730</v>
      </c>
      <c r="B51" s="18" t="s">
        <v>100</v>
      </c>
      <c r="C51" s="31" t="s">
        <v>101</v>
      </c>
      <c r="D51" s="18" t="s">
        <v>16</v>
      </c>
      <c r="E51" s="318">
        <v>10580</v>
      </c>
      <c r="F51" s="18">
        <v>35079099</v>
      </c>
      <c r="G51" s="140">
        <v>0.18</v>
      </c>
    </row>
    <row r="52" spans="1:7" s="7" customFormat="1" ht="18" customHeight="1">
      <c r="A52" s="263">
        <v>2150480101730</v>
      </c>
      <c r="B52" s="18" t="s">
        <v>102</v>
      </c>
      <c r="C52" s="31" t="s">
        <v>103</v>
      </c>
      <c r="D52" s="18" t="s">
        <v>16</v>
      </c>
      <c r="E52" s="318">
        <v>1910</v>
      </c>
      <c r="F52" s="18">
        <v>35079099</v>
      </c>
      <c r="G52" s="140">
        <v>0.18</v>
      </c>
    </row>
    <row r="53" spans="1:7" s="7" customFormat="1" ht="20.25" customHeight="1">
      <c r="A53" s="262">
        <v>2150480501730</v>
      </c>
      <c r="B53" s="18" t="s">
        <v>104</v>
      </c>
      <c r="C53" s="31" t="s">
        <v>105</v>
      </c>
      <c r="D53" s="18" t="s">
        <v>16</v>
      </c>
      <c r="E53" s="318">
        <v>6070</v>
      </c>
      <c r="F53" s="18">
        <v>35079099</v>
      </c>
      <c r="G53" s="140">
        <v>0.18</v>
      </c>
    </row>
    <row r="54" spans="1:7" s="7" customFormat="1" ht="18.75" customHeight="1">
      <c r="A54" s="262">
        <v>2150481001730</v>
      </c>
      <c r="B54" s="18" t="s">
        <v>106</v>
      </c>
      <c r="C54" s="31" t="s">
        <v>107</v>
      </c>
      <c r="D54" s="18" t="s">
        <v>16</v>
      </c>
      <c r="E54" s="318">
        <v>10150</v>
      </c>
      <c r="F54" s="18">
        <v>35079099</v>
      </c>
      <c r="G54" s="140">
        <v>0.18</v>
      </c>
    </row>
    <row r="55" spans="1:7" s="7" customFormat="1" ht="20.100000000000001" customHeight="1">
      <c r="A55" s="262"/>
      <c r="B55" s="18"/>
      <c r="C55" s="29" t="s">
        <v>108</v>
      </c>
      <c r="D55" s="18"/>
      <c r="E55" s="318"/>
      <c r="F55" s="18"/>
      <c r="G55" s="140"/>
    </row>
    <row r="56" spans="1:7" ht="31.5" customHeight="1">
      <c r="A56" s="262">
        <v>2150581001730</v>
      </c>
      <c r="B56" s="18" t="s">
        <v>109</v>
      </c>
      <c r="C56" s="31" t="s">
        <v>110</v>
      </c>
      <c r="D56" s="18" t="s">
        <v>16</v>
      </c>
      <c r="E56" s="318">
        <v>8300</v>
      </c>
      <c r="F56" s="18">
        <v>35079099</v>
      </c>
      <c r="G56" s="140">
        <v>0.18</v>
      </c>
    </row>
    <row r="57" spans="1:7" ht="19.5" customHeight="1">
      <c r="A57" s="262">
        <v>2150180251730</v>
      </c>
      <c r="B57" s="18" t="s">
        <v>111</v>
      </c>
      <c r="C57" s="31" t="s">
        <v>112</v>
      </c>
      <c r="D57" s="18" t="s">
        <v>16</v>
      </c>
      <c r="E57" s="318">
        <v>3160</v>
      </c>
      <c r="F57" s="18">
        <v>35079099</v>
      </c>
      <c r="G57" s="140">
        <v>0.18</v>
      </c>
    </row>
    <row r="58" spans="1:7" ht="18" customHeight="1">
      <c r="A58" s="262">
        <v>2150181001730</v>
      </c>
      <c r="B58" s="18" t="s">
        <v>113</v>
      </c>
      <c r="C58" s="31" t="s">
        <v>114</v>
      </c>
      <c r="D58" s="18" t="s">
        <v>16</v>
      </c>
      <c r="E58" s="318">
        <v>7780</v>
      </c>
      <c r="F58" s="18">
        <v>35079099</v>
      </c>
      <c r="G58" s="140">
        <v>0.18</v>
      </c>
    </row>
    <row r="59" spans="1:7" ht="17.25" customHeight="1">
      <c r="A59" s="262">
        <v>2150100011730</v>
      </c>
      <c r="B59" s="18" t="s">
        <v>115</v>
      </c>
      <c r="C59" s="31" t="s">
        <v>116</v>
      </c>
      <c r="D59" s="18" t="s">
        <v>16</v>
      </c>
      <c r="E59" s="318">
        <v>60720</v>
      </c>
      <c r="F59" s="18">
        <v>35079099</v>
      </c>
      <c r="G59" s="140">
        <v>0.18</v>
      </c>
    </row>
    <row r="60" spans="1:7" s="7" customFormat="1" ht="19.5" customHeight="1">
      <c r="A60" s="262"/>
      <c r="B60" s="18"/>
      <c r="C60" s="29" t="s">
        <v>117</v>
      </c>
      <c r="D60" s="18"/>
      <c r="E60" s="318"/>
      <c r="F60" s="18"/>
      <c r="G60" s="140"/>
    </row>
    <row r="61" spans="1:7" s="7" customFormat="1" ht="32.25" customHeight="1">
      <c r="A61" s="262">
        <v>1101200011730</v>
      </c>
      <c r="B61" s="18" t="s">
        <v>118</v>
      </c>
      <c r="C61" s="23" t="s">
        <v>119</v>
      </c>
      <c r="D61" s="18" t="s">
        <v>16</v>
      </c>
      <c r="E61" s="318">
        <v>4990</v>
      </c>
      <c r="F61" s="18">
        <v>29349900</v>
      </c>
      <c r="G61" s="140">
        <v>0.18</v>
      </c>
    </row>
    <row r="62" spans="1:7" s="7" customFormat="1" ht="20.100000000000001" customHeight="1">
      <c r="A62" s="262"/>
      <c r="B62" s="18"/>
      <c r="C62" s="29" t="s">
        <v>120</v>
      </c>
      <c r="D62" s="18"/>
      <c r="E62" s="318"/>
      <c r="F62" s="18"/>
      <c r="G62" s="140"/>
    </row>
    <row r="63" spans="1:7" s="7" customFormat="1" ht="15.75" customHeight="1">
      <c r="A63" s="262"/>
      <c r="B63" s="18"/>
      <c r="C63" s="29" t="s">
        <v>121</v>
      </c>
      <c r="D63" s="18"/>
      <c r="E63" s="318"/>
      <c r="F63" s="18"/>
      <c r="G63" s="140"/>
    </row>
    <row r="64" spans="1:7" s="7" customFormat="1" ht="48.75" customHeight="1">
      <c r="A64" s="262"/>
      <c r="B64" s="18"/>
      <c r="C64" s="29" t="s">
        <v>122</v>
      </c>
      <c r="D64" s="18"/>
      <c r="E64" s="318"/>
      <c r="F64" s="18"/>
      <c r="G64" s="140"/>
    </row>
    <row r="65" spans="1:7" s="7" customFormat="1" ht="43.5" customHeight="1">
      <c r="A65" s="137" t="s">
        <v>123</v>
      </c>
      <c r="B65" s="18" t="s">
        <v>124</v>
      </c>
      <c r="C65" s="31" t="s">
        <v>125</v>
      </c>
      <c r="D65" s="18" t="s">
        <v>16</v>
      </c>
      <c r="E65" s="318">
        <v>3470</v>
      </c>
      <c r="F65" s="18">
        <v>35079099</v>
      </c>
      <c r="G65" s="140">
        <v>0.18</v>
      </c>
    </row>
    <row r="66" spans="1:7" s="7" customFormat="1" ht="43.5" customHeight="1">
      <c r="A66" s="137" t="s">
        <v>126</v>
      </c>
      <c r="B66" s="18" t="s">
        <v>127</v>
      </c>
      <c r="C66" s="31" t="s">
        <v>128</v>
      </c>
      <c r="D66" s="18" t="s">
        <v>16</v>
      </c>
      <c r="E66" s="318">
        <v>5730</v>
      </c>
      <c r="F66" s="18">
        <v>35079099</v>
      </c>
      <c r="G66" s="140">
        <v>0.18</v>
      </c>
    </row>
    <row r="67" spans="1:7" s="7" customFormat="1" ht="43.5" customHeight="1">
      <c r="A67" s="137" t="s">
        <v>129</v>
      </c>
      <c r="B67" s="18" t="s">
        <v>130</v>
      </c>
      <c r="C67" s="31" t="s">
        <v>131</v>
      </c>
      <c r="D67" s="18" t="s">
        <v>16</v>
      </c>
      <c r="E67" s="318">
        <v>26890</v>
      </c>
      <c r="F67" s="18">
        <v>35079099</v>
      </c>
      <c r="G67" s="140">
        <v>0.18</v>
      </c>
    </row>
    <row r="68" spans="1:7" s="7" customFormat="1" ht="43.5" customHeight="1">
      <c r="A68" s="137" t="s">
        <v>132</v>
      </c>
      <c r="B68" s="18" t="s">
        <v>133</v>
      </c>
      <c r="C68" s="31" t="s">
        <v>134</v>
      </c>
      <c r="D68" s="18" t="s">
        <v>16</v>
      </c>
      <c r="E68" s="318">
        <v>5730</v>
      </c>
      <c r="F68" s="18">
        <v>35079099</v>
      </c>
      <c r="G68" s="140">
        <v>0.18</v>
      </c>
    </row>
    <row r="69" spans="1:7" s="7" customFormat="1" ht="43.5" customHeight="1">
      <c r="A69" s="137" t="s">
        <v>135</v>
      </c>
      <c r="B69" s="18" t="s">
        <v>136</v>
      </c>
      <c r="C69" s="31" t="s">
        <v>137</v>
      </c>
      <c r="D69" s="18" t="s">
        <v>16</v>
      </c>
      <c r="E69" s="318">
        <v>26890</v>
      </c>
      <c r="F69" s="18">
        <v>35079099</v>
      </c>
      <c r="G69" s="140">
        <v>0.18</v>
      </c>
    </row>
    <row r="70" spans="1:7" s="7" customFormat="1" ht="43.5" customHeight="1">
      <c r="A70" s="137" t="s">
        <v>138</v>
      </c>
      <c r="B70" s="18" t="s">
        <v>139</v>
      </c>
      <c r="C70" s="31" t="s">
        <v>140</v>
      </c>
      <c r="D70" s="18" t="s">
        <v>16</v>
      </c>
      <c r="E70" s="318">
        <v>5730</v>
      </c>
      <c r="F70" s="18">
        <v>35079099</v>
      </c>
      <c r="G70" s="140">
        <v>0.18</v>
      </c>
    </row>
    <row r="71" spans="1:7" s="7" customFormat="1" ht="47.25" customHeight="1">
      <c r="A71" s="263"/>
      <c r="B71" s="18"/>
      <c r="C71" s="29" t="s">
        <v>141</v>
      </c>
      <c r="D71" s="18"/>
      <c r="E71" s="318"/>
      <c r="F71" s="18"/>
      <c r="G71" s="140"/>
    </row>
    <row r="72" spans="1:7" s="7" customFormat="1" ht="46.5" customHeight="1">
      <c r="A72" s="137" t="s">
        <v>142</v>
      </c>
      <c r="B72" s="18" t="s">
        <v>143</v>
      </c>
      <c r="C72" s="31" t="s">
        <v>144</v>
      </c>
      <c r="D72" s="18" t="s">
        <v>16</v>
      </c>
      <c r="E72" s="318">
        <v>5730</v>
      </c>
      <c r="F72" s="18">
        <v>35079099</v>
      </c>
      <c r="G72" s="140">
        <v>0.18</v>
      </c>
    </row>
    <row r="73" spans="1:7" s="7" customFormat="1" ht="46.5" customHeight="1">
      <c r="A73" s="263">
        <v>602500061730</v>
      </c>
      <c r="B73" s="18" t="s">
        <v>145</v>
      </c>
      <c r="C73" s="31" t="s">
        <v>146</v>
      </c>
      <c r="D73" s="18" t="s">
        <v>16</v>
      </c>
      <c r="E73" s="318">
        <v>26890</v>
      </c>
      <c r="F73" s="18">
        <v>35079099</v>
      </c>
      <c r="G73" s="140">
        <v>0.18</v>
      </c>
    </row>
    <row r="74" spans="1:7" s="7" customFormat="1" ht="46.5" customHeight="1">
      <c r="A74" s="137" t="s">
        <v>147</v>
      </c>
      <c r="B74" s="18" t="s">
        <v>148</v>
      </c>
      <c r="C74" s="31" t="s">
        <v>149</v>
      </c>
      <c r="D74" s="18" t="s">
        <v>16</v>
      </c>
      <c r="E74" s="318">
        <v>5730</v>
      </c>
      <c r="F74" s="18">
        <v>35079099</v>
      </c>
      <c r="G74" s="140">
        <v>0.18</v>
      </c>
    </row>
    <row r="75" spans="1:7" s="7" customFormat="1" ht="46.5" customHeight="1">
      <c r="A75" s="137" t="s">
        <v>150</v>
      </c>
      <c r="B75" s="18" t="s">
        <v>151</v>
      </c>
      <c r="C75" s="31" t="s">
        <v>152</v>
      </c>
      <c r="D75" s="18" t="s">
        <v>16</v>
      </c>
      <c r="E75" s="318">
        <v>26890</v>
      </c>
      <c r="F75" s="18">
        <v>35079099</v>
      </c>
      <c r="G75" s="140">
        <v>0.18</v>
      </c>
    </row>
    <row r="76" spans="1:7" s="7" customFormat="1" ht="46.5" customHeight="1">
      <c r="A76" s="137" t="s">
        <v>153</v>
      </c>
      <c r="B76" s="18" t="s">
        <v>154</v>
      </c>
      <c r="C76" s="31" t="s">
        <v>155</v>
      </c>
      <c r="D76" s="18" t="s">
        <v>16</v>
      </c>
      <c r="E76" s="318">
        <v>5730</v>
      </c>
      <c r="F76" s="18">
        <v>35079099</v>
      </c>
      <c r="G76" s="140">
        <v>0.18</v>
      </c>
    </row>
    <row r="77" spans="1:7" s="7" customFormat="1" ht="30">
      <c r="A77" s="266"/>
      <c r="B77" s="18"/>
      <c r="C77" s="29" t="s">
        <v>156</v>
      </c>
      <c r="D77" s="18"/>
      <c r="E77" s="318"/>
      <c r="F77" s="18"/>
      <c r="G77" s="140"/>
    </row>
    <row r="78" spans="1:7" s="286" customFormat="1" ht="33" customHeight="1">
      <c r="A78" s="289" t="s">
        <v>157</v>
      </c>
      <c r="B78" s="18" t="s">
        <v>158</v>
      </c>
      <c r="C78" s="76" t="s">
        <v>159</v>
      </c>
      <c r="D78" s="35" t="s">
        <v>16</v>
      </c>
      <c r="E78" s="318">
        <v>5730</v>
      </c>
      <c r="F78" s="35">
        <v>35079099</v>
      </c>
      <c r="G78" s="285">
        <v>0.18</v>
      </c>
    </row>
    <row r="79" spans="1:7" s="7" customFormat="1" ht="37.5" customHeight="1">
      <c r="A79" s="137" t="s">
        <v>160</v>
      </c>
      <c r="B79" s="18" t="s">
        <v>161</v>
      </c>
      <c r="C79" s="31" t="s">
        <v>162</v>
      </c>
      <c r="D79" s="18" t="s">
        <v>16</v>
      </c>
      <c r="E79" s="318">
        <v>5730</v>
      </c>
      <c r="F79" s="18">
        <v>35079099</v>
      </c>
      <c r="G79" s="140">
        <v>0.18</v>
      </c>
    </row>
    <row r="80" spans="1:7" s="7" customFormat="1" ht="36.75" customHeight="1">
      <c r="A80" s="137" t="s">
        <v>163</v>
      </c>
      <c r="B80" s="18" t="s">
        <v>164</v>
      </c>
      <c r="C80" s="31" t="s">
        <v>165</v>
      </c>
      <c r="D80" s="18" t="s">
        <v>16</v>
      </c>
      <c r="E80" s="318">
        <v>5730</v>
      </c>
      <c r="F80" s="18">
        <v>35079099</v>
      </c>
      <c r="G80" s="140">
        <v>0.18</v>
      </c>
    </row>
    <row r="81" spans="1:7" s="281" customFormat="1" ht="45">
      <c r="A81" s="279"/>
      <c r="B81" s="18"/>
      <c r="C81" s="16" t="s">
        <v>166</v>
      </c>
      <c r="D81" s="19"/>
      <c r="E81" s="318"/>
      <c r="F81" s="19"/>
      <c r="G81" s="280"/>
    </row>
    <row r="82" spans="1:7" s="7" customFormat="1" ht="46.5" customHeight="1">
      <c r="A82" s="137" t="s">
        <v>167</v>
      </c>
      <c r="B82" s="18" t="s">
        <v>168</v>
      </c>
      <c r="C82" s="31" t="s">
        <v>169</v>
      </c>
      <c r="D82" s="18" t="s">
        <v>16</v>
      </c>
      <c r="E82" s="318">
        <v>5730</v>
      </c>
      <c r="F82" s="18">
        <v>35079099</v>
      </c>
      <c r="G82" s="140">
        <v>0.18</v>
      </c>
    </row>
    <row r="83" spans="1:7" s="7" customFormat="1" ht="46.5" customHeight="1">
      <c r="A83" s="137" t="s">
        <v>170</v>
      </c>
      <c r="B83" s="18" t="s">
        <v>171</v>
      </c>
      <c r="C83" s="31" t="s">
        <v>172</v>
      </c>
      <c r="D83" s="18" t="s">
        <v>16</v>
      </c>
      <c r="E83" s="318">
        <v>5730</v>
      </c>
      <c r="F83" s="18">
        <v>35079099</v>
      </c>
      <c r="G83" s="140">
        <v>0.18</v>
      </c>
    </row>
    <row r="84" spans="1:7" s="7" customFormat="1" ht="46.5" customHeight="1">
      <c r="A84" s="137" t="s">
        <v>173</v>
      </c>
      <c r="B84" s="18" t="s">
        <v>174</v>
      </c>
      <c r="C84" s="31" t="s">
        <v>175</v>
      </c>
      <c r="D84" s="18" t="s">
        <v>16</v>
      </c>
      <c r="E84" s="318">
        <v>5730</v>
      </c>
      <c r="F84" s="18">
        <v>35079099</v>
      </c>
      <c r="G84" s="140">
        <v>0.18</v>
      </c>
    </row>
    <row r="85" spans="1:7" s="286" customFormat="1" ht="45">
      <c r="A85" s="288"/>
      <c r="B85" s="18"/>
      <c r="C85" s="283" t="s">
        <v>176</v>
      </c>
      <c r="D85" s="35"/>
      <c r="E85" s="318"/>
      <c r="F85" s="35"/>
      <c r="G85" s="285"/>
    </row>
    <row r="86" spans="1:7" s="7" customFormat="1" ht="45" customHeight="1">
      <c r="A86" s="137" t="s">
        <v>177</v>
      </c>
      <c r="B86" s="18" t="s">
        <v>178</v>
      </c>
      <c r="C86" s="21" t="s">
        <v>179</v>
      </c>
      <c r="D86" s="18" t="s">
        <v>16</v>
      </c>
      <c r="E86" s="318">
        <v>7890</v>
      </c>
      <c r="F86" s="18">
        <v>35079099</v>
      </c>
      <c r="G86" s="140">
        <v>0.18</v>
      </c>
    </row>
    <row r="87" spans="1:7" s="286" customFormat="1" ht="45">
      <c r="A87" s="282"/>
      <c r="B87" s="18"/>
      <c r="C87" s="283" t="s">
        <v>180</v>
      </c>
      <c r="D87" s="35"/>
      <c r="E87" s="318"/>
      <c r="F87" s="35"/>
      <c r="G87" s="285"/>
    </row>
    <row r="88" spans="1:7" s="7" customFormat="1" ht="45">
      <c r="A88" s="137" t="s">
        <v>181</v>
      </c>
      <c r="B88" s="18" t="s">
        <v>182</v>
      </c>
      <c r="C88" s="21" t="s">
        <v>183</v>
      </c>
      <c r="D88" s="18" t="s">
        <v>16</v>
      </c>
      <c r="E88" s="318">
        <v>8190</v>
      </c>
      <c r="F88" s="18">
        <v>35079099</v>
      </c>
      <c r="G88" s="140">
        <v>0.18</v>
      </c>
    </row>
    <row r="89" spans="1:7" s="7" customFormat="1" ht="45">
      <c r="A89" s="263"/>
      <c r="B89" s="18"/>
      <c r="C89" s="39" t="s">
        <v>184</v>
      </c>
      <c r="D89" s="18"/>
      <c r="E89" s="318"/>
      <c r="F89" s="18"/>
      <c r="G89" s="140"/>
    </row>
    <row r="90" spans="1:7" s="7" customFormat="1" ht="48" customHeight="1">
      <c r="A90" s="137" t="s">
        <v>185</v>
      </c>
      <c r="B90" s="18" t="s">
        <v>186</v>
      </c>
      <c r="C90" s="31" t="s">
        <v>187</v>
      </c>
      <c r="D90" s="18" t="s">
        <v>16</v>
      </c>
      <c r="E90" s="318">
        <v>11290</v>
      </c>
      <c r="F90" s="18">
        <v>35079099</v>
      </c>
      <c r="G90" s="140">
        <v>0.18</v>
      </c>
    </row>
    <row r="91" spans="1:7" s="286" customFormat="1" ht="45">
      <c r="A91" s="282"/>
      <c r="B91" s="18"/>
      <c r="C91" s="283" t="s">
        <v>188</v>
      </c>
      <c r="D91" s="35"/>
      <c r="E91" s="318"/>
      <c r="F91" s="35"/>
      <c r="G91" s="285"/>
    </row>
    <row r="92" spans="1:7" s="7" customFormat="1" ht="43.5" customHeight="1">
      <c r="A92" s="137" t="s">
        <v>189</v>
      </c>
      <c r="B92" s="18" t="s">
        <v>190</v>
      </c>
      <c r="C92" s="31" t="s">
        <v>191</v>
      </c>
      <c r="D92" s="18" t="s">
        <v>16</v>
      </c>
      <c r="E92" s="318">
        <v>7970</v>
      </c>
      <c r="F92" s="18">
        <v>35079099</v>
      </c>
      <c r="G92" s="140">
        <v>0.18</v>
      </c>
    </row>
    <row r="93" spans="1:7" s="7" customFormat="1" ht="43.5" customHeight="1">
      <c r="A93" s="137" t="s">
        <v>192</v>
      </c>
      <c r="B93" s="18" t="s">
        <v>193</v>
      </c>
      <c r="C93" s="31" t="s">
        <v>194</v>
      </c>
      <c r="D93" s="18" t="s">
        <v>16</v>
      </c>
      <c r="E93" s="318">
        <v>30690</v>
      </c>
      <c r="F93" s="18">
        <v>35079099</v>
      </c>
      <c r="G93" s="140">
        <v>0.18</v>
      </c>
    </row>
    <row r="94" spans="1:7" s="286" customFormat="1" ht="45">
      <c r="A94" s="282"/>
      <c r="B94" s="18"/>
      <c r="C94" s="287" t="s">
        <v>195</v>
      </c>
      <c r="D94" s="35"/>
      <c r="E94" s="318"/>
      <c r="F94" s="35"/>
      <c r="G94" s="285"/>
    </row>
    <row r="95" spans="1:7" s="7" customFormat="1" ht="59.25" customHeight="1">
      <c r="A95" s="137" t="s">
        <v>196</v>
      </c>
      <c r="B95" s="18" t="s">
        <v>197</v>
      </c>
      <c r="C95" s="31" t="s">
        <v>198</v>
      </c>
      <c r="D95" s="18" t="s">
        <v>16</v>
      </c>
      <c r="E95" s="318">
        <v>30690</v>
      </c>
      <c r="F95" s="18">
        <v>35079099</v>
      </c>
      <c r="G95" s="140">
        <v>0.18</v>
      </c>
    </row>
    <row r="96" spans="1:7" s="286" customFormat="1" ht="15">
      <c r="A96" s="289"/>
      <c r="B96" s="18"/>
      <c r="C96" s="283" t="s">
        <v>199</v>
      </c>
      <c r="D96" s="35"/>
      <c r="E96" s="318"/>
      <c r="F96" s="35"/>
      <c r="G96" s="285"/>
    </row>
    <row r="97" spans="1:7" ht="28.5" customHeight="1">
      <c r="A97" s="267" t="s">
        <v>200</v>
      </c>
      <c r="B97" s="18" t="s">
        <v>201</v>
      </c>
      <c r="C97" s="31" t="s">
        <v>202</v>
      </c>
      <c r="D97" s="18" t="s">
        <v>16</v>
      </c>
      <c r="E97" s="318">
        <v>12020</v>
      </c>
      <c r="F97" s="18">
        <v>29349900</v>
      </c>
      <c r="G97" s="140">
        <v>0.18</v>
      </c>
    </row>
    <row r="98" spans="1:7" s="286" customFormat="1" ht="15">
      <c r="A98" s="282"/>
      <c r="B98" s="18"/>
      <c r="C98" s="283" t="s">
        <v>203</v>
      </c>
      <c r="D98" s="35"/>
      <c r="E98" s="318"/>
      <c r="F98" s="35"/>
      <c r="G98" s="285"/>
    </row>
    <row r="99" spans="1:7" s="7" customFormat="1" ht="35.1" customHeight="1">
      <c r="A99" s="137" t="s">
        <v>204</v>
      </c>
      <c r="B99" s="18" t="s">
        <v>205</v>
      </c>
      <c r="C99" s="31" t="s">
        <v>206</v>
      </c>
      <c r="D99" s="18" t="s">
        <v>16</v>
      </c>
      <c r="E99" s="318">
        <v>10620</v>
      </c>
      <c r="F99" s="18">
        <v>35079099</v>
      </c>
      <c r="G99" s="140">
        <v>0.18</v>
      </c>
    </row>
    <row r="100" spans="1:7" s="292" customFormat="1" ht="15">
      <c r="A100" s="289"/>
      <c r="B100" s="139"/>
      <c r="C100" s="291" t="s">
        <v>207</v>
      </c>
      <c r="D100" s="290"/>
      <c r="E100" s="322"/>
      <c r="F100" s="290"/>
      <c r="G100" s="285"/>
    </row>
    <row r="101" spans="1:7" s="47" customFormat="1" ht="15">
      <c r="A101" s="293" t="s">
        <v>208</v>
      </c>
      <c r="B101" s="157" t="s">
        <v>209</v>
      </c>
      <c r="C101" s="295" t="s">
        <v>210</v>
      </c>
      <c r="D101" s="294" t="s">
        <v>16</v>
      </c>
      <c r="E101" s="322">
        <v>5720</v>
      </c>
      <c r="F101" s="294">
        <v>35079099</v>
      </c>
      <c r="G101" s="296">
        <v>0.18</v>
      </c>
    </row>
    <row r="102" spans="1:7" s="286" customFormat="1" ht="32.25" customHeight="1">
      <c r="A102" s="282"/>
      <c r="B102" s="18"/>
      <c r="C102" s="283" t="s">
        <v>211</v>
      </c>
      <c r="D102" s="35"/>
      <c r="E102" s="318"/>
      <c r="F102" s="35"/>
      <c r="G102" s="285"/>
    </row>
    <row r="103" spans="1:7" s="7" customFormat="1" ht="15">
      <c r="A103" s="137" t="s">
        <v>212</v>
      </c>
      <c r="B103" s="18" t="s">
        <v>213</v>
      </c>
      <c r="C103" s="31" t="s">
        <v>214</v>
      </c>
      <c r="D103" s="18" t="s">
        <v>16</v>
      </c>
      <c r="E103" s="318">
        <v>1470</v>
      </c>
      <c r="F103" s="18">
        <v>35079099</v>
      </c>
      <c r="G103" s="140">
        <v>0.18</v>
      </c>
    </row>
    <row r="104" spans="1:7" s="7" customFormat="1" ht="15">
      <c r="A104" s="137" t="s">
        <v>215</v>
      </c>
      <c r="B104" s="18" t="s">
        <v>216</v>
      </c>
      <c r="C104" s="31" t="s">
        <v>217</v>
      </c>
      <c r="D104" s="18" t="s">
        <v>16</v>
      </c>
      <c r="E104" s="318">
        <v>1470</v>
      </c>
      <c r="F104" s="18">
        <v>35079099</v>
      </c>
      <c r="G104" s="140">
        <v>0.18</v>
      </c>
    </row>
    <row r="105" spans="1:7" s="7" customFormat="1" ht="29.25" customHeight="1">
      <c r="A105" s="263"/>
      <c r="B105" s="18"/>
      <c r="C105" s="29" t="s">
        <v>218</v>
      </c>
      <c r="D105" s="18"/>
      <c r="E105" s="318"/>
      <c r="F105" s="18"/>
      <c r="G105" s="140"/>
    </row>
    <row r="106" spans="1:7" s="286" customFormat="1" ht="15">
      <c r="A106" s="289" t="s">
        <v>219</v>
      </c>
      <c r="B106" s="18" t="s">
        <v>220</v>
      </c>
      <c r="C106" s="76" t="s">
        <v>221</v>
      </c>
      <c r="D106" s="35" t="s">
        <v>16</v>
      </c>
      <c r="E106" s="318">
        <v>1510</v>
      </c>
      <c r="F106" s="35">
        <v>35079099</v>
      </c>
      <c r="G106" s="285">
        <v>0.18</v>
      </c>
    </row>
    <row r="107" spans="1:7" s="286" customFormat="1" ht="15">
      <c r="A107" s="289" t="s">
        <v>222</v>
      </c>
      <c r="B107" s="18" t="s">
        <v>223</v>
      </c>
      <c r="C107" s="76" t="s">
        <v>224</v>
      </c>
      <c r="D107" s="35" t="s">
        <v>16</v>
      </c>
      <c r="E107" s="318">
        <v>1600</v>
      </c>
      <c r="F107" s="35">
        <v>35079099</v>
      </c>
      <c r="G107" s="285">
        <v>0.18</v>
      </c>
    </row>
    <row r="108" spans="1:7" s="286" customFormat="1" ht="15">
      <c r="A108" s="289" t="s">
        <v>225</v>
      </c>
      <c r="B108" s="18" t="s">
        <v>226</v>
      </c>
      <c r="C108" s="76" t="s">
        <v>227</v>
      </c>
      <c r="D108" s="35" t="s">
        <v>16</v>
      </c>
      <c r="E108" s="318">
        <v>1390</v>
      </c>
      <c r="F108" s="35">
        <v>35079099</v>
      </c>
      <c r="G108" s="285">
        <v>0.18</v>
      </c>
    </row>
    <row r="109" spans="1:7" s="7" customFormat="1" ht="20.100000000000001" customHeight="1">
      <c r="A109" s="146"/>
      <c r="B109" s="18"/>
      <c r="C109" s="29" t="s">
        <v>228</v>
      </c>
      <c r="D109" s="50"/>
      <c r="E109" s="323"/>
      <c r="F109" s="18"/>
      <c r="G109" s="135"/>
    </row>
    <row r="110" spans="1:7" s="286" customFormat="1" ht="15">
      <c r="A110" s="297" t="s">
        <v>229</v>
      </c>
      <c r="B110" s="161" t="s">
        <v>230</v>
      </c>
      <c r="C110" s="299" t="s">
        <v>231</v>
      </c>
      <c r="D110" s="298" t="s">
        <v>16</v>
      </c>
      <c r="E110" s="318">
        <v>3790</v>
      </c>
      <c r="F110" s="35">
        <v>29349900</v>
      </c>
      <c r="G110" s="300">
        <v>0.18</v>
      </c>
    </row>
    <row r="111" spans="1:7" s="286" customFormat="1" ht="15">
      <c r="A111" s="301" t="s">
        <v>232</v>
      </c>
      <c r="B111" s="50" t="s">
        <v>233</v>
      </c>
      <c r="C111" s="36" t="s">
        <v>234</v>
      </c>
      <c r="D111" s="75" t="s">
        <v>16</v>
      </c>
      <c r="E111" s="318">
        <v>13280</v>
      </c>
      <c r="F111" s="35">
        <v>29349900</v>
      </c>
      <c r="G111" s="300">
        <v>0.18</v>
      </c>
    </row>
    <row r="112" spans="1:7" s="302" customFormat="1" ht="19.5" customHeight="1">
      <c r="A112" s="301" t="s">
        <v>235</v>
      </c>
      <c r="B112" s="50" t="s">
        <v>236</v>
      </c>
      <c r="C112" s="76" t="s">
        <v>237</v>
      </c>
      <c r="D112" s="75" t="s">
        <v>16</v>
      </c>
      <c r="E112" s="318">
        <v>39850</v>
      </c>
      <c r="F112" s="35">
        <v>29349900</v>
      </c>
      <c r="G112" s="300">
        <v>0.18</v>
      </c>
    </row>
    <row r="113" spans="1:7" s="302" customFormat="1" ht="30">
      <c r="A113" s="301" t="s">
        <v>238</v>
      </c>
      <c r="B113" s="50" t="s">
        <v>239</v>
      </c>
      <c r="C113" s="76" t="s">
        <v>240</v>
      </c>
      <c r="D113" s="75" t="s">
        <v>16</v>
      </c>
      <c r="E113" s="318">
        <v>7840</v>
      </c>
      <c r="F113" s="35">
        <v>38220090</v>
      </c>
      <c r="G113" s="300">
        <v>0.12</v>
      </c>
    </row>
    <row r="114" spans="1:7" s="303" customFormat="1" ht="30">
      <c r="A114" s="301" t="s">
        <v>241</v>
      </c>
      <c r="B114" s="50" t="s">
        <v>242</v>
      </c>
      <c r="C114" s="76" t="s">
        <v>243</v>
      </c>
      <c r="D114" s="75" t="s">
        <v>16</v>
      </c>
      <c r="E114" s="318">
        <v>17600</v>
      </c>
      <c r="F114" s="35">
        <v>38220090</v>
      </c>
      <c r="G114" s="300">
        <v>0.12</v>
      </c>
    </row>
    <row r="115" spans="1:7" s="303" customFormat="1" ht="30">
      <c r="A115" s="301" t="s">
        <v>244</v>
      </c>
      <c r="B115" s="50" t="s">
        <v>245</v>
      </c>
      <c r="C115" s="76" t="s">
        <v>246</v>
      </c>
      <c r="D115" s="75" t="s">
        <v>16</v>
      </c>
      <c r="E115" s="318">
        <v>10120</v>
      </c>
      <c r="F115" s="35">
        <v>38220090</v>
      </c>
      <c r="G115" s="300">
        <v>0.12</v>
      </c>
    </row>
    <row r="116" spans="1:7" s="303" customFormat="1" ht="30">
      <c r="A116" s="301" t="s">
        <v>247</v>
      </c>
      <c r="B116" s="50" t="s">
        <v>248</v>
      </c>
      <c r="C116" s="76" t="s">
        <v>249</v>
      </c>
      <c r="D116" s="75" t="s">
        <v>16</v>
      </c>
      <c r="E116" s="318">
        <v>13280</v>
      </c>
      <c r="F116" s="35">
        <v>38220090</v>
      </c>
      <c r="G116" s="300">
        <v>0.12</v>
      </c>
    </row>
    <row r="117" spans="1:7" s="303" customFormat="1" ht="30">
      <c r="A117" s="304">
        <v>2125300021730</v>
      </c>
      <c r="B117" s="50" t="s">
        <v>250</v>
      </c>
      <c r="C117" s="76" t="s">
        <v>251</v>
      </c>
      <c r="D117" s="75" t="s">
        <v>252</v>
      </c>
      <c r="E117" s="318">
        <v>10120</v>
      </c>
      <c r="F117" s="35">
        <v>38220090</v>
      </c>
      <c r="G117" s="300">
        <v>0.12</v>
      </c>
    </row>
    <row r="118" spans="1:7" s="303" customFormat="1" ht="30">
      <c r="A118" s="304">
        <v>2125400021730</v>
      </c>
      <c r="B118" s="50" t="s">
        <v>253</v>
      </c>
      <c r="C118" s="76" t="s">
        <v>254</v>
      </c>
      <c r="D118" s="75" t="s">
        <v>252</v>
      </c>
      <c r="E118" s="318">
        <v>10120</v>
      </c>
      <c r="F118" s="35">
        <v>38220090</v>
      </c>
      <c r="G118" s="300">
        <v>0.12</v>
      </c>
    </row>
    <row r="119" spans="1:7" s="27" customFormat="1" ht="20.100000000000001" customHeight="1">
      <c r="A119" s="131"/>
      <c r="B119" s="18"/>
      <c r="C119" s="29" t="s">
        <v>255</v>
      </c>
      <c r="D119" s="50"/>
      <c r="E119" s="323"/>
      <c r="F119" s="18"/>
      <c r="G119" s="135"/>
    </row>
    <row r="120" spans="1:7" s="303" customFormat="1" ht="30">
      <c r="A120" s="297" t="s">
        <v>256</v>
      </c>
      <c r="B120" s="161" t="s">
        <v>257</v>
      </c>
      <c r="C120" s="299" t="s">
        <v>258</v>
      </c>
      <c r="D120" s="298" t="s">
        <v>16</v>
      </c>
      <c r="E120" s="318">
        <v>3790</v>
      </c>
      <c r="F120" s="35">
        <v>29349900</v>
      </c>
      <c r="G120" s="300">
        <v>0.18</v>
      </c>
    </row>
    <row r="121" spans="1:7" s="303" customFormat="1" ht="30">
      <c r="A121" s="301" t="s">
        <v>259</v>
      </c>
      <c r="B121" s="50" t="s">
        <v>260</v>
      </c>
      <c r="C121" s="76" t="s">
        <v>261</v>
      </c>
      <c r="D121" s="75" t="s">
        <v>16</v>
      </c>
      <c r="E121" s="318">
        <v>13280</v>
      </c>
      <c r="F121" s="35">
        <v>29349900</v>
      </c>
      <c r="G121" s="300">
        <v>0.18</v>
      </c>
    </row>
    <row r="122" spans="1:7" s="303" customFormat="1" ht="30">
      <c r="A122" s="301" t="s">
        <v>262</v>
      </c>
      <c r="B122" s="50" t="s">
        <v>263</v>
      </c>
      <c r="C122" s="76" t="s">
        <v>264</v>
      </c>
      <c r="D122" s="75" t="s">
        <v>16</v>
      </c>
      <c r="E122" s="318">
        <v>40780</v>
      </c>
      <c r="F122" s="35">
        <v>29349900</v>
      </c>
      <c r="G122" s="300">
        <v>0.18</v>
      </c>
    </row>
    <row r="123" spans="1:7" s="303" customFormat="1" ht="30">
      <c r="A123" s="301" t="s">
        <v>265</v>
      </c>
      <c r="B123" s="50" t="s">
        <v>266</v>
      </c>
      <c r="C123" s="76" t="s">
        <v>267</v>
      </c>
      <c r="D123" s="75" t="s">
        <v>16</v>
      </c>
      <c r="E123" s="318">
        <v>7990</v>
      </c>
      <c r="F123" s="35">
        <v>38220090</v>
      </c>
      <c r="G123" s="300">
        <v>0.12</v>
      </c>
    </row>
    <row r="124" spans="1:7" ht="20.100000000000001" customHeight="1">
      <c r="A124" s="146"/>
      <c r="B124" s="18"/>
      <c r="C124" s="29" t="s">
        <v>268</v>
      </c>
      <c r="D124" s="50"/>
      <c r="E124" s="323"/>
      <c r="F124" s="18"/>
      <c r="G124" s="135"/>
    </row>
    <row r="125" spans="1:7" s="305" customFormat="1" ht="30">
      <c r="A125" s="301" t="s">
        <v>269</v>
      </c>
      <c r="B125" s="50" t="s">
        <v>270</v>
      </c>
      <c r="C125" s="76" t="s">
        <v>271</v>
      </c>
      <c r="D125" s="75" t="s">
        <v>16</v>
      </c>
      <c r="E125" s="318">
        <v>6680</v>
      </c>
      <c r="F125" s="35">
        <v>29349900</v>
      </c>
      <c r="G125" s="300">
        <v>0.18</v>
      </c>
    </row>
    <row r="126" spans="1:7" s="305" customFormat="1" ht="30">
      <c r="A126" s="301" t="s">
        <v>272</v>
      </c>
      <c r="B126" s="50" t="s">
        <v>273</v>
      </c>
      <c r="C126" s="76" t="s">
        <v>274</v>
      </c>
      <c r="D126" s="75" t="s">
        <v>16</v>
      </c>
      <c r="E126" s="318">
        <v>22770</v>
      </c>
      <c r="F126" s="35">
        <v>29349900</v>
      </c>
      <c r="G126" s="300">
        <v>0.18</v>
      </c>
    </row>
    <row r="127" spans="1:7" s="305" customFormat="1" ht="30">
      <c r="A127" s="301" t="s">
        <v>275</v>
      </c>
      <c r="B127" s="50" t="s">
        <v>276</v>
      </c>
      <c r="C127" s="76" t="s">
        <v>277</v>
      </c>
      <c r="D127" s="75" t="s">
        <v>16</v>
      </c>
      <c r="E127" s="318">
        <v>5940</v>
      </c>
      <c r="F127" s="35">
        <v>29349900</v>
      </c>
      <c r="G127" s="300">
        <v>0.18</v>
      </c>
    </row>
    <row r="128" spans="1:7" s="305" customFormat="1" ht="15">
      <c r="A128" s="306"/>
      <c r="B128" s="18"/>
      <c r="C128" s="283" t="s">
        <v>278</v>
      </c>
      <c r="D128" s="75"/>
      <c r="E128" s="323"/>
      <c r="F128" s="35"/>
      <c r="G128" s="300"/>
    </row>
    <row r="129" spans="1:7" s="310" customFormat="1" ht="33" customHeight="1">
      <c r="A129" s="301" t="s">
        <v>279</v>
      </c>
      <c r="B129" s="147" t="s">
        <v>280</v>
      </c>
      <c r="C129" s="308" t="s">
        <v>2349</v>
      </c>
      <c r="D129" s="309" t="s">
        <v>16</v>
      </c>
      <c r="E129" s="322">
        <v>4660</v>
      </c>
      <c r="F129" s="290">
        <v>35079099</v>
      </c>
      <c r="G129" s="300">
        <v>0.18</v>
      </c>
    </row>
    <row r="130" spans="1:7" s="305" customFormat="1" ht="29.25" customHeight="1">
      <c r="A130" s="301" t="s">
        <v>282</v>
      </c>
      <c r="B130" s="59" t="s">
        <v>283</v>
      </c>
      <c r="C130" s="36" t="s">
        <v>284</v>
      </c>
      <c r="D130" s="75" t="s">
        <v>16</v>
      </c>
      <c r="E130" s="318">
        <v>14630</v>
      </c>
      <c r="F130" s="35">
        <v>35079099</v>
      </c>
      <c r="G130" s="300">
        <v>0.18</v>
      </c>
    </row>
    <row r="131" spans="1:7" ht="45">
      <c r="A131" s="141" t="s">
        <v>285</v>
      </c>
      <c r="B131" s="59" t="s">
        <v>286</v>
      </c>
      <c r="C131" s="23" t="s">
        <v>2350</v>
      </c>
      <c r="D131" s="50" t="s">
        <v>16</v>
      </c>
      <c r="E131" s="318">
        <v>4840</v>
      </c>
      <c r="F131" s="18">
        <v>35079099</v>
      </c>
      <c r="G131" s="135">
        <v>0.18</v>
      </c>
    </row>
    <row r="132" spans="1:7" ht="45">
      <c r="A132" s="141" t="s">
        <v>288</v>
      </c>
      <c r="B132" s="50" t="s">
        <v>289</v>
      </c>
      <c r="C132" s="31" t="s">
        <v>290</v>
      </c>
      <c r="D132" s="50" t="s">
        <v>16</v>
      </c>
      <c r="E132" s="318">
        <v>15400</v>
      </c>
      <c r="F132" s="18">
        <v>35079099</v>
      </c>
      <c r="G132" s="135">
        <v>0.18</v>
      </c>
    </row>
    <row r="133" spans="1:7" s="303" customFormat="1" ht="15">
      <c r="A133" s="301" t="s">
        <v>291</v>
      </c>
      <c r="B133" s="50" t="s">
        <v>292</v>
      </c>
      <c r="C133" s="76" t="s">
        <v>293</v>
      </c>
      <c r="D133" s="75" t="s">
        <v>16</v>
      </c>
      <c r="E133" s="318">
        <v>11690</v>
      </c>
      <c r="F133" s="35">
        <v>38220090</v>
      </c>
      <c r="G133" s="300">
        <v>0.12</v>
      </c>
    </row>
    <row r="134" spans="1:7" s="305" customFormat="1" ht="20.100000000000001" customHeight="1">
      <c r="A134" s="301"/>
      <c r="B134" s="18"/>
      <c r="C134" s="283" t="s">
        <v>2396</v>
      </c>
      <c r="D134" s="75"/>
      <c r="E134" s="323"/>
      <c r="F134" s="35"/>
      <c r="G134" s="300"/>
    </row>
    <row r="135" spans="1:7" ht="30">
      <c r="A135" s="268" t="s">
        <v>295</v>
      </c>
      <c r="B135" s="50" t="s">
        <v>296</v>
      </c>
      <c r="C135" s="31" t="s">
        <v>297</v>
      </c>
      <c r="D135" s="50" t="s">
        <v>16</v>
      </c>
      <c r="E135" s="318">
        <v>3730</v>
      </c>
      <c r="F135" s="18">
        <v>29349900</v>
      </c>
      <c r="G135" s="135">
        <v>0.18</v>
      </c>
    </row>
    <row r="136" spans="1:7" ht="43.5" customHeight="1">
      <c r="A136" s="268" t="s">
        <v>298</v>
      </c>
      <c r="B136" s="50" t="s">
        <v>299</v>
      </c>
      <c r="C136" s="31" t="s">
        <v>300</v>
      </c>
      <c r="D136" s="50" t="s">
        <v>16</v>
      </c>
      <c r="E136" s="318">
        <v>10430</v>
      </c>
      <c r="F136" s="18">
        <v>38220090</v>
      </c>
      <c r="G136" s="135">
        <v>0.12</v>
      </c>
    </row>
    <row r="137" spans="1:7" s="305" customFormat="1" ht="15">
      <c r="A137" s="307"/>
      <c r="B137" s="18"/>
      <c r="C137" s="312" t="s">
        <v>301</v>
      </c>
      <c r="D137" s="75"/>
      <c r="E137" s="323"/>
      <c r="F137" s="35"/>
      <c r="G137" s="300"/>
    </row>
    <row r="138" spans="1:7" ht="20.25" customHeight="1">
      <c r="A138" s="141" t="s">
        <v>302</v>
      </c>
      <c r="B138" s="50" t="s">
        <v>303</v>
      </c>
      <c r="C138" s="31" t="s">
        <v>304</v>
      </c>
      <c r="D138" s="50" t="s">
        <v>16</v>
      </c>
      <c r="E138" s="318">
        <v>45370</v>
      </c>
      <c r="F138" s="18">
        <v>29349900</v>
      </c>
      <c r="G138" s="135">
        <v>0.18</v>
      </c>
    </row>
    <row r="139" spans="1:7" ht="20.25" customHeight="1">
      <c r="A139" s="141" t="s">
        <v>305</v>
      </c>
      <c r="B139" s="50" t="s">
        <v>306</v>
      </c>
      <c r="C139" s="31" t="s">
        <v>307</v>
      </c>
      <c r="D139" s="50" t="s">
        <v>16</v>
      </c>
      <c r="E139" s="318">
        <v>45370</v>
      </c>
      <c r="F139" s="18">
        <v>29349900</v>
      </c>
      <c r="G139" s="135">
        <v>0.18</v>
      </c>
    </row>
    <row r="140" spans="1:7" ht="20.25" customHeight="1">
      <c r="A140" s="141" t="s">
        <v>308</v>
      </c>
      <c r="B140" s="50" t="s">
        <v>309</v>
      </c>
      <c r="C140" s="31" t="s">
        <v>310</v>
      </c>
      <c r="D140" s="50" t="s">
        <v>16</v>
      </c>
      <c r="E140" s="318">
        <v>45370</v>
      </c>
      <c r="F140" s="18">
        <v>29349900</v>
      </c>
      <c r="G140" s="135">
        <v>0.18</v>
      </c>
    </row>
    <row r="141" spans="1:7" ht="20.100000000000001" customHeight="1">
      <c r="A141" s="133"/>
      <c r="B141" s="18"/>
      <c r="C141" s="20" t="s">
        <v>311</v>
      </c>
      <c r="D141" s="50"/>
      <c r="E141" s="323"/>
      <c r="F141" s="18"/>
      <c r="G141" s="135"/>
    </row>
    <row r="142" spans="1:7" ht="17.25" customHeight="1">
      <c r="A142" s="141" t="s">
        <v>312</v>
      </c>
      <c r="B142" s="50" t="s">
        <v>313</v>
      </c>
      <c r="C142" s="31" t="s">
        <v>314</v>
      </c>
      <c r="D142" s="50" t="s">
        <v>315</v>
      </c>
      <c r="E142" s="318">
        <v>5030</v>
      </c>
      <c r="F142" s="18">
        <v>29349900</v>
      </c>
      <c r="G142" s="135">
        <v>0.18</v>
      </c>
    </row>
    <row r="143" spans="1:7" ht="17.25" customHeight="1">
      <c r="A143" s="141" t="s">
        <v>316</v>
      </c>
      <c r="B143" s="50" t="s">
        <v>317</v>
      </c>
      <c r="C143" s="31" t="s">
        <v>318</v>
      </c>
      <c r="D143" s="50" t="s">
        <v>16</v>
      </c>
      <c r="E143" s="318">
        <v>3470</v>
      </c>
      <c r="F143" s="18">
        <v>29349900</v>
      </c>
      <c r="G143" s="135">
        <v>0.18</v>
      </c>
    </row>
    <row r="144" spans="1:7" ht="17.25" customHeight="1">
      <c r="A144" s="141" t="s">
        <v>319</v>
      </c>
      <c r="B144" s="50" t="s">
        <v>320</v>
      </c>
      <c r="C144" s="31" t="s">
        <v>321</v>
      </c>
      <c r="D144" s="50" t="s">
        <v>16</v>
      </c>
      <c r="E144" s="318">
        <v>11580</v>
      </c>
      <c r="F144" s="18">
        <v>29349900</v>
      </c>
      <c r="G144" s="135">
        <v>0.18</v>
      </c>
    </row>
    <row r="145" spans="1:7" ht="17.25" customHeight="1">
      <c r="A145" s="141" t="s">
        <v>322</v>
      </c>
      <c r="B145" s="50" t="s">
        <v>323</v>
      </c>
      <c r="C145" s="31" t="s">
        <v>324</v>
      </c>
      <c r="D145" s="50" t="s">
        <v>325</v>
      </c>
      <c r="E145" s="318">
        <v>3930</v>
      </c>
      <c r="F145" s="18">
        <v>29349900</v>
      </c>
      <c r="G145" s="135">
        <v>0.18</v>
      </c>
    </row>
    <row r="146" spans="1:7" ht="17.25" customHeight="1">
      <c r="A146" s="141" t="s">
        <v>326</v>
      </c>
      <c r="B146" s="59" t="s">
        <v>327</v>
      </c>
      <c r="C146" s="23" t="s">
        <v>328</v>
      </c>
      <c r="D146" s="59" t="s">
        <v>325</v>
      </c>
      <c r="E146" s="318">
        <v>23520</v>
      </c>
      <c r="F146" s="18">
        <v>29349900</v>
      </c>
      <c r="G146" s="135">
        <v>0.18</v>
      </c>
    </row>
    <row r="147" spans="1:7" ht="17.25" customHeight="1">
      <c r="A147" s="141" t="s">
        <v>329</v>
      </c>
      <c r="B147" s="59" t="s">
        <v>330</v>
      </c>
      <c r="C147" s="23" t="s">
        <v>331</v>
      </c>
      <c r="D147" s="59" t="s">
        <v>325</v>
      </c>
      <c r="E147" s="318">
        <v>18970</v>
      </c>
      <c r="F147" s="18">
        <v>29349900</v>
      </c>
      <c r="G147" s="135">
        <v>0.18</v>
      </c>
    </row>
    <row r="148" spans="1:7" ht="20.100000000000001" customHeight="1">
      <c r="A148" s="147"/>
      <c r="B148" s="18"/>
      <c r="C148" s="20" t="s">
        <v>332</v>
      </c>
      <c r="D148" s="50"/>
      <c r="E148" s="323"/>
      <c r="F148" s="18"/>
      <c r="G148" s="135"/>
    </row>
    <row r="149" spans="1:7" ht="18.75" customHeight="1">
      <c r="A149" s="141" t="s">
        <v>333</v>
      </c>
      <c r="B149" s="50" t="s">
        <v>334</v>
      </c>
      <c r="C149" s="31" t="s">
        <v>335</v>
      </c>
      <c r="D149" s="50" t="s">
        <v>16</v>
      </c>
      <c r="E149" s="318">
        <v>2130</v>
      </c>
      <c r="F149" s="18">
        <v>29349900</v>
      </c>
      <c r="G149" s="135">
        <v>0.18</v>
      </c>
    </row>
    <row r="150" spans="1:7" ht="18.75" customHeight="1">
      <c r="A150" s="141" t="s">
        <v>336</v>
      </c>
      <c r="B150" s="50" t="s">
        <v>337</v>
      </c>
      <c r="C150" s="31" t="s">
        <v>338</v>
      </c>
      <c r="D150" s="50" t="s">
        <v>16</v>
      </c>
      <c r="E150" s="318">
        <v>5310</v>
      </c>
      <c r="F150" s="18">
        <v>29349900</v>
      </c>
      <c r="G150" s="135">
        <v>0.18</v>
      </c>
    </row>
    <row r="151" spans="1:7" ht="18.75" customHeight="1">
      <c r="A151" s="141" t="s">
        <v>339</v>
      </c>
      <c r="B151" s="50" t="s">
        <v>340</v>
      </c>
      <c r="C151" s="31" t="s">
        <v>341</v>
      </c>
      <c r="D151" s="50" t="s">
        <v>16</v>
      </c>
      <c r="E151" s="318">
        <v>11740</v>
      </c>
      <c r="F151" s="18">
        <v>29349900</v>
      </c>
      <c r="G151" s="135">
        <v>0.18</v>
      </c>
    </row>
    <row r="152" spans="1:7" ht="18.75" customHeight="1">
      <c r="A152" s="141" t="s">
        <v>342</v>
      </c>
      <c r="B152" s="50" t="s">
        <v>343</v>
      </c>
      <c r="C152" s="31" t="s">
        <v>344</v>
      </c>
      <c r="D152" s="50" t="s">
        <v>16</v>
      </c>
      <c r="E152" s="318">
        <v>9290</v>
      </c>
      <c r="F152" s="18">
        <v>29349900</v>
      </c>
      <c r="G152" s="135">
        <v>0.18</v>
      </c>
    </row>
    <row r="153" spans="1:7" ht="20.100000000000001" customHeight="1">
      <c r="A153" s="147"/>
      <c r="B153" s="18"/>
      <c r="C153" s="20" t="s">
        <v>345</v>
      </c>
      <c r="D153" s="50"/>
      <c r="E153" s="323"/>
      <c r="F153" s="18"/>
      <c r="G153" s="135"/>
    </row>
    <row r="154" spans="1:7" ht="20.25" customHeight="1">
      <c r="A154" s="141" t="s">
        <v>346</v>
      </c>
      <c r="B154" s="50" t="s">
        <v>347</v>
      </c>
      <c r="C154" s="31" t="s">
        <v>348</v>
      </c>
      <c r="D154" s="50" t="s">
        <v>16</v>
      </c>
      <c r="E154" s="318">
        <v>2970</v>
      </c>
      <c r="F154" s="18">
        <v>29349900</v>
      </c>
      <c r="G154" s="135">
        <v>0.18</v>
      </c>
    </row>
    <row r="155" spans="1:7" ht="18" customHeight="1">
      <c r="A155" s="141" t="s">
        <v>349</v>
      </c>
      <c r="B155" s="50" t="s">
        <v>350</v>
      </c>
      <c r="C155" s="31" t="s">
        <v>351</v>
      </c>
      <c r="D155" s="50" t="s">
        <v>16</v>
      </c>
      <c r="E155" s="318">
        <v>2970</v>
      </c>
      <c r="F155" s="18">
        <v>29349900</v>
      </c>
      <c r="G155" s="135">
        <v>0.18</v>
      </c>
    </row>
    <row r="156" spans="1:7" ht="17.25" customHeight="1">
      <c r="A156" s="141" t="s">
        <v>352</v>
      </c>
      <c r="B156" s="50" t="s">
        <v>353</v>
      </c>
      <c r="C156" s="31" t="s">
        <v>354</v>
      </c>
      <c r="D156" s="50" t="s">
        <v>16</v>
      </c>
      <c r="E156" s="318">
        <v>2970</v>
      </c>
      <c r="F156" s="18">
        <v>29349900</v>
      </c>
      <c r="G156" s="135">
        <v>0.18</v>
      </c>
    </row>
    <row r="157" spans="1:7" ht="17.25" customHeight="1">
      <c r="A157" s="141" t="s">
        <v>355</v>
      </c>
      <c r="B157" s="50" t="s">
        <v>356</v>
      </c>
      <c r="C157" s="31" t="s">
        <v>357</v>
      </c>
      <c r="D157" s="50" t="s">
        <v>16</v>
      </c>
      <c r="E157" s="318">
        <v>2970</v>
      </c>
      <c r="F157" s="18">
        <v>29349900</v>
      </c>
      <c r="G157" s="135">
        <v>0.18</v>
      </c>
    </row>
    <row r="158" spans="1:7" ht="20.100000000000001" customHeight="1">
      <c r="A158" s="147"/>
      <c r="B158" s="18"/>
      <c r="C158" s="20" t="s">
        <v>358</v>
      </c>
      <c r="D158" s="50"/>
      <c r="E158" s="323"/>
      <c r="F158" s="18"/>
      <c r="G158" s="135"/>
    </row>
    <row r="159" spans="1:7" s="305" customFormat="1" ht="30">
      <c r="A159" s="307"/>
      <c r="B159" s="18"/>
      <c r="C159" s="312" t="s">
        <v>359</v>
      </c>
      <c r="D159" s="75"/>
      <c r="E159" s="323"/>
      <c r="F159" s="35"/>
      <c r="G159" s="300"/>
    </row>
    <row r="160" spans="1:7" ht="15">
      <c r="A160" s="147"/>
      <c r="B160" s="18"/>
      <c r="C160" s="20" t="s">
        <v>360</v>
      </c>
      <c r="D160" s="50"/>
      <c r="E160" s="323"/>
      <c r="F160" s="18"/>
      <c r="G160" s="135"/>
    </row>
    <row r="161" spans="1:7" s="305" customFormat="1" ht="15">
      <c r="A161" s="301" t="s">
        <v>361</v>
      </c>
      <c r="B161" s="59" t="s">
        <v>362</v>
      </c>
      <c r="C161" s="36" t="s">
        <v>363</v>
      </c>
      <c r="D161" s="311" t="s">
        <v>16</v>
      </c>
      <c r="E161" s="318">
        <v>16550</v>
      </c>
      <c r="F161" s="35">
        <v>38220090</v>
      </c>
      <c r="G161" s="300">
        <v>0.12</v>
      </c>
    </row>
    <row r="162" spans="1:7" s="305" customFormat="1" ht="30">
      <c r="A162" s="301" t="s">
        <v>364</v>
      </c>
      <c r="B162" s="59" t="s">
        <v>2354</v>
      </c>
      <c r="C162" s="36" t="s">
        <v>366</v>
      </c>
      <c r="D162" s="311" t="s">
        <v>16</v>
      </c>
      <c r="E162" s="318">
        <v>46900</v>
      </c>
      <c r="F162" s="35">
        <v>38220090</v>
      </c>
      <c r="G162" s="300">
        <v>0.12</v>
      </c>
    </row>
    <row r="163" spans="1:7" ht="20.100000000000001" customHeight="1">
      <c r="A163" s="269"/>
      <c r="B163" s="18"/>
      <c r="C163" s="20" t="s">
        <v>367</v>
      </c>
      <c r="D163" s="50"/>
      <c r="E163" s="323"/>
      <c r="F163" s="18"/>
      <c r="G163" s="135"/>
    </row>
    <row r="164" spans="1:7" ht="20.100000000000001" customHeight="1">
      <c r="A164" s="269"/>
      <c r="B164" s="18"/>
      <c r="C164" s="20" t="s">
        <v>368</v>
      </c>
      <c r="D164" s="50"/>
      <c r="E164" s="323"/>
      <c r="F164" s="18"/>
      <c r="G164" s="135"/>
    </row>
    <row r="165" spans="1:7" ht="19.5" customHeight="1">
      <c r="A165" s="141" t="s">
        <v>369</v>
      </c>
      <c r="B165" s="59" t="s">
        <v>2355</v>
      </c>
      <c r="C165" s="23" t="s">
        <v>371</v>
      </c>
      <c r="D165" s="50" t="s">
        <v>16</v>
      </c>
      <c r="E165" s="318">
        <v>25040</v>
      </c>
      <c r="F165" s="18">
        <v>38220090</v>
      </c>
      <c r="G165" s="135">
        <v>0.12</v>
      </c>
    </row>
    <row r="166" spans="1:7" ht="30">
      <c r="A166" s="269"/>
      <c r="B166" s="18"/>
      <c r="C166" s="20" t="s">
        <v>372</v>
      </c>
      <c r="D166" s="50"/>
      <c r="E166" s="323"/>
      <c r="F166" s="18"/>
      <c r="G166" s="135"/>
    </row>
    <row r="167" spans="1:7" ht="30">
      <c r="A167" s="141" t="s">
        <v>373</v>
      </c>
      <c r="B167" s="50" t="s">
        <v>374</v>
      </c>
      <c r="C167" s="31" t="s">
        <v>375</v>
      </c>
      <c r="D167" s="50" t="s">
        <v>16</v>
      </c>
      <c r="E167" s="318">
        <v>20770</v>
      </c>
      <c r="F167" s="18">
        <v>38220090</v>
      </c>
      <c r="G167" s="135">
        <v>0.12</v>
      </c>
    </row>
    <row r="168" spans="1:7" ht="30">
      <c r="A168" s="141" t="s">
        <v>376</v>
      </c>
      <c r="B168" s="50" t="s">
        <v>377</v>
      </c>
      <c r="C168" s="31" t="s">
        <v>378</v>
      </c>
      <c r="D168" s="50" t="s">
        <v>16</v>
      </c>
      <c r="E168" s="318">
        <v>37260</v>
      </c>
      <c r="F168" s="18">
        <v>38220090</v>
      </c>
      <c r="G168" s="135">
        <v>0.12</v>
      </c>
    </row>
    <row r="169" spans="1:7" ht="35.1" customHeight="1">
      <c r="A169" s="141" t="s">
        <v>379</v>
      </c>
      <c r="B169" s="50" t="s">
        <v>380</v>
      </c>
      <c r="C169" s="31" t="s">
        <v>381</v>
      </c>
      <c r="D169" s="50" t="s">
        <v>16</v>
      </c>
      <c r="E169" s="318">
        <v>26770</v>
      </c>
      <c r="F169" s="18">
        <v>38220090</v>
      </c>
      <c r="G169" s="135">
        <v>0.12</v>
      </c>
    </row>
    <row r="170" spans="1:7" ht="35.1" customHeight="1">
      <c r="A170" s="141" t="s">
        <v>382</v>
      </c>
      <c r="B170" s="50" t="s">
        <v>383</v>
      </c>
      <c r="C170" s="31" t="s">
        <v>384</v>
      </c>
      <c r="D170" s="50" t="s">
        <v>16</v>
      </c>
      <c r="E170" s="318">
        <v>18090</v>
      </c>
      <c r="F170" s="18">
        <v>38220090</v>
      </c>
      <c r="G170" s="135">
        <v>0.12</v>
      </c>
    </row>
    <row r="171" spans="1:7" ht="20.100000000000001" customHeight="1">
      <c r="A171" s="147"/>
      <c r="B171" s="18"/>
      <c r="C171" s="20" t="s">
        <v>385</v>
      </c>
      <c r="D171" s="50"/>
      <c r="E171" s="323"/>
      <c r="F171" s="18"/>
      <c r="G171" s="135"/>
    </row>
    <row r="172" spans="1:7" ht="15">
      <c r="A172" s="141" t="s">
        <v>386</v>
      </c>
      <c r="B172" s="50" t="s">
        <v>387</v>
      </c>
      <c r="C172" s="31" t="s">
        <v>388</v>
      </c>
      <c r="D172" s="50" t="s">
        <v>252</v>
      </c>
      <c r="E172" s="318">
        <v>9320</v>
      </c>
      <c r="F172" s="18">
        <v>38220090</v>
      </c>
      <c r="G172" s="135">
        <v>0.12</v>
      </c>
    </row>
    <row r="173" spans="1:7" ht="15">
      <c r="A173" s="141" t="s">
        <v>389</v>
      </c>
      <c r="B173" s="50" t="s">
        <v>390</v>
      </c>
      <c r="C173" s="31" t="s">
        <v>391</v>
      </c>
      <c r="D173" s="50" t="s">
        <v>252</v>
      </c>
      <c r="E173" s="318">
        <v>25610</v>
      </c>
      <c r="F173" s="18">
        <v>38220090</v>
      </c>
      <c r="G173" s="135">
        <v>0.12</v>
      </c>
    </row>
    <row r="174" spans="1:7" s="7" customFormat="1" ht="20.100000000000001" customHeight="1">
      <c r="A174" s="147"/>
      <c r="B174" s="18"/>
      <c r="C174" s="20" t="s">
        <v>392</v>
      </c>
      <c r="D174" s="50"/>
      <c r="E174" s="323"/>
      <c r="F174" s="18"/>
      <c r="G174" s="135"/>
    </row>
    <row r="175" spans="1:7" s="27" customFormat="1" ht="30">
      <c r="A175" s="141" t="s">
        <v>396</v>
      </c>
      <c r="B175" s="50" t="s">
        <v>397</v>
      </c>
      <c r="C175" s="23" t="s">
        <v>2356</v>
      </c>
      <c r="D175" s="50" t="s">
        <v>16</v>
      </c>
      <c r="E175" s="318">
        <v>5980</v>
      </c>
      <c r="F175" s="18">
        <v>35079099</v>
      </c>
      <c r="G175" s="135">
        <v>0.18</v>
      </c>
    </row>
    <row r="176" spans="1:7" s="27" customFormat="1" ht="35.1" customHeight="1">
      <c r="A176" s="141" t="s">
        <v>399</v>
      </c>
      <c r="B176" s="50" t="s">
        <v>400</v>
      </c>
      <c r="C176" s="23" t="s">
        <v>401</v>
      </c>
      <c r="D176" s="50" t="s">
        <v>16</v>
      </c>
      <c r="E176" s="318">
        <v>9510</v>
      </c>
      <c r="F176" s="18">
        <v>35079099</v>
      </c>
      <c r="G176" s="135">
        <v>0.18</v>
      </c>
    </row>
    <row r="177" spans="1:7" ht="15">
      <c r="A177" s="270" t="s">
        <v>402</v>
      </c>
      <c r="B177" s="50" t="s">
        <v>403</v>
      </c>
      <c r="C177" s="44" t="s">
        <v>2357</v>
      </c>
      <c r="D177" s="50" t="s">
        <v>16</v>
      </c>
      <c r="E177" s="318">
        <v>6600</v>
      </c>
      <c r="F177" s="18">
        <v>35079099</v>
      </c>
      <c r="G177" s="135">
        <v>0.18</v>
      </c>
    </row>
    <row r="178" spans="1:7" s="305" customFormat="1" ht="21" customHeight="1">
      <c r="A178" s="313" t="s">
        <v>405</v>
      </c>
      <c r="B178" s="50" t="s">
        <v>406</v>
      </c>
      <c r="C178" s="314" t="s">
        <v>407</v>
      </c>
      <c r="D178" s="75" t="s">
        <v>16</v>
      </c>
      <c r="E178" s="318">
        <v>24200</v>
      </c>
      <c r="F178" s="35">
        <v>35079099</v>
      </c>
      <c r="G178" s="300">
        <v>0.18</v>
      </c>
    </row>
    <row r="179" spans="1:7" ht="30">
      <c r="A179" s="270" t="s">
        <v>408</v>
      </c>
      <c r="B179" s="50" t="s">
        <v>409</v>
      </c>
      <c r="C179" s="44" t="s">
        <v>410</v>
      </c>
      <c r="D179" s="50" t="s">
        <v>16</v>
      </c>
      <c r="E179" s="318">
        <v>39600</v>
      </c>
      <c r="F179" s="18">
        <v>35079099</v>
      </c>
      <c r="G179" s="135">
        <v>0.18</v>
      </c>
    </row>
    <row r="180" spans="1:7" ht="29.25">
      <c r="A180" s="270" t="s">
        <v>411</v>
      </c>
      <c r="B180" s="50" t="s">
        <v>412</v>
      </c>
      <c r="C180" s="62" t="s">
        <v>413</v>
      </c>
      <c r="D180" s="50" t="s">
        <v>16</v>
      </c>
      <c r="E180" s="318">
        <v>11000</v>
      </c>
      <c r="F180" s="18">
        <v>35079099</v>
      </c>
      <c r="G180" s="135">
        <v>0.18</v>
      </c>
    </row>
    <row r="181" spans="1:7" ht="35.1" customHeight="1">
      <c r="A181" s="270" t="s">
        <v>414</v>
      </c>
      <c r="B181" s="50" t="s">
        <v>415</v>
      </c>
      <c r="C181" s="62" t="s">
        <v>416</v>
      </c>
      <c r="D181" s="50" t="s">
        <v>16</v>
      </c>
      <c r="E181" s="318">
        <v>39600</v>
      </c>
      <c r="F181" s="18">
        <v>35079099</v>
      </c>
      <c r="G181" s="135">
        <v>0.18</v>
      </c>
    </row>
    <row r="182" spans="1:7" s="144" customFormat="1" ht="17.25" customHeight="1">
      <c r="A182" s="171" t="s">
        <v>2365</v>
      </c>
      <c r="B182" s="133" t="s">
        <v>2363</v>
      </c>
      <c r="C182" s="162" t="s">
        <v>2367</v>
      </c>
      <c r="D182" s="133" t="s">
        <v>16</v>
      </c>
      <c r="E182" s="322">
        <v>20900</v>
      </c>
      <c r="F182" s="139">
        <v>38220090</v>
      </c>
      <c r="G182" s="135">
        <v>0.12</v>
      </c>
    </row>
    <row r="183" spans="1:7" s="144" customFormat="1" ht="17.25" customHeight="1">
      <c r="A183" s="171" t="s">
        <v>2366</v>
      </c>
      <c r="B183" s="133" t="s">
        <v>2364</v>
      </c>
      <c r="C183" s="162" t="s">
        <v>2368</v>
      </c>
      <c r="D183" s="133" t="s">
        <v>16</v>
      </c>
      <c r="E183" s="322">
        <v>34790</v>
      </c>
      <c r="F183" s="139">
        <v>38220090</v>
      </c>
      <c r="G183" s="135">
        <v>0.12</v>
      </c>
    </row>
    <row r="184" spans="1:7" s="33" customFormat="1" ht="17.25" customHeight="1">
      <c r="A184" s="141" t="s">
        <v>423</v>
      </c>
      <c r="B184" s="50" t="s">
        <v>424</v>
      </c>
      <c r="C184" s="31" t="s">
        <v>425</v>
      </c>
      <c r="D184" s="50" t="s">
        <v>16</v>
      </c>
      <c r="E184" s="318">
        <v>15160</v>
      </c>
      <c r="F184" s="18">
        <v>38220090</v>
      </c>
      <c r="G184" s="135">
        <v>0.12</v>
      </c>
    </row>
    <row r="185" spans="1:7" s="136" customFormat="1" ht="15">
      <c r="A185" s="171" t="s">
        <v>2373</v>
      </c>
      <c r="B185" s="133" t="s">
        <v>2374</v>
      </c>
      <c r="C185" s="132" t="s">
        <v>2371</v>
      </c>
      <c r="D185" s="133" t="s">
        <v>16</v>
      </c>
      <c r="E185" s="322">
        <v>21920</v>
      </c>
      <c r="F185" s="139">
        <v>38220090</v>
      </c>
      <c r="G185" s="135">
        <v>0.12</v>
      </c>
    </row>
    <row r="186" spans="1:7" s="65" customFormat="1" ht="35.1" customHeight="1">
      <c r="A186" s="141" t="s">
        <v>429</v>
      </c>
      <c r="B186" s="59" t="s">
        <v>430</v>
      </c>
      <c r="C186" s="23" t="s">
        <v>2399</v>
      </c>
      <c r="D186" s="59" t="s">
        <v>16</v>
      </c>
      <c r="E186" s="318">
        <v>29900</v>
      </c>
      <c r="F186" s="32">
        <v>38220090</v>
      </c>
      <c r="G186" s="156">
        <v>0.12</v>
      </c>
    </row>
    <row r="187" spans="1:7" s="7" customFormat="1" ht="35.1" customHeight="1">
      <c r="A187" s="141" t="s">
        <v>432</v>
      </c>
      <c r="B187" s="50" t="s">
        <v>433</v>
      </c>
      <c r="C187" s="31" t="s">
        <v>434</v>
      </c>
      <c r="D187" s="50" t="s">
        <v>16</v>
      </c>
      <c r="E187" s="318">
        <v>49680</v>
      </c>
      <c r="F187" s="18">
        <v>38220090</v>
      </c>
      <c r="G187" s="135">
        <v>0.12</v>
      </c>
    </row>
    <row r="188" spans="1:7" s="7" customFormat="1" ht="15">
      <c r="A188" s="141" t="s">
        <v>435</v>
      </c>
      <c r="B188" s="50" t="s">
        <v>436</v>
      </c>
      <c r="C188" s="31" t="s">
        <v>437</v>
      </c>
      <c r="D188" s="50" t="s">
        <v>16</v>
      </c>
      <c r="E188" s="318">
        <v>16880</v>
      </c>
      <c r="F188" s="18">
        <v>38220090</v>
      </c>
      <c r="G188" s="135">
        <v>0.12</v>
      </c>
    </row>
    <row r="189" spans="1:7" s="136" customFormat="1" ht="35.1" customHeight="1">
      <c r="A189" s="141" t="s">
        <v>438</v>
      </c>
      <c r="B189" s="133" t="s">
        <v>439</v>
      </c>
      <c r="C189" s="132" t="s">
        <v>440</v>
      </c>
      <c r="D189" s="133" t="s">
        <v>16</v>
      </c>
      <c r="E189" s="322">
        <v>19900</v>
      </c>
      <c r="F189" s="139">
        <v>29349900</v>
      </c>
      <c r="G189" s="135">
        <v>0.18</v>
      </c>
    </row>
    <row r="190" spans="1:7" s="7" customFormat="1" ht="20.100000000000001" customHeight="1">
      <c r="A190" s="133"/>
      <c r="B190" s="18"/>
      <c r="C190" s="20" t="s">
        <v>441</v>
      </c>
      <c r="D190" s="50"/>
      <c r="E190" s="323"/>
      <c r="F190" s="18"/>
      <c r="G190" s="135"/>
    </row>
    <row r="191" spans="1:7" s="7" customFormat="1" ht="18.75" customHeight="1">
      <c r="A191" s="131">
        <v>1600270101730</v>
      </c>
      <c r="B191" s="50" t="s">
        <v>442</v>
      </c>
      <c r="C191" s="31" t="s">
        <v>443</v>
      </c>
      <c r="D191" s="50" t="s">
        <v>16</v>
      </c>
      <c r="E191" s="318">
        <v>2330</v>
      </c>
      <c r="F191" s="18">
        <v>29349900</v>
      </c>
      <c r="G191" s="135">
        <v>0.18</v>
      </c>
    </row>
    <row r="192" spans="1:7" s="7" customFormat="1" ht="18" customHeight="1">
      <c r="A192" s="131">
        <v>1600270501730</v>
      </c>
      <c r="B192" s="50" t="s">
        <v>444</v>
      </c>
      <c r="C192" s="31" t="s">
        <v>445</v>
      </c>
      <c r="D192" s="50" t="s">
        <v>16</v>
      </c>
      <c r="E192" s="318">
        <v>5980</v>
      </c>
      <c r="F192" s="18">
        <v>29349900</v>
      </c>
      <c r="G192" s="135">
        <v>0.18</v>
      </c>
    </row>
    <row r="193" spans="1:7" s="7" customFormat="1" ht="15.75" customHeight="1">
      <c r="A193" s="131">
        <v>1600470501730</v>
      </c>
      <c r="B193" s="50" t="s">
        <v>446</v>
      </c>
      <c r="C193" s="31" t="s">
        <v>447</v>
      </c>
      <c r="D193" s="50" t="s">
        <v>16</v>
      </c>
      <c r="E193" s="318">
        <v>5980</v>
      </c>
      <c r="F193" s="18">
        <v>29349900</v>
      </c>
      <c r="G193" s="135">
        <v>0.18</v>
      </c>
    </row>
    <row r="194" spans="1:7" s="7" customFormat="1" ht="15" customHeight="1">
      <c r="A194" s="131">
        <v>1600170501730</v>
      </c>
      <c r="B194" s="50" t="s">
        <v>448</v>
      </c>
      <c r="C194" s="31" t="s">
        <v>449</v>
      </c>
      <c r="D194" s="50" t="s">
        <v>16</v>
      </c>
      <c r="E194" s="318">
        <v>7440</v>
      </c>
      <c r="F194" s="18">
        <v>29349900</v>
      </c>
      <c r="G194" s="135">
        <v>0.18</v>
      </c>
    </row>
    <row r="195" spans="1:7" s="7" customFormat="1" ht="15.75" customHeight="1">
      <c r="A195" s="131">
        <v>1600370501730</v>
      </c>
      <c r="B195" s="50" t="s">
        <v>450</v>
      </c>
      <c r="C195" s="31" t="s">
        <v>451</v>
      </c>
      <c r="D195" s="50" t="s">
        <v>16</v>
      </c>
      <c r="E195" s="318">
        <v>7440</v>
      </c>
      <c r="F195" s="18">
        <v>29349900</v>
      </c>
      <c r="G195" s="135">
        <v>0.18</v>
      </c>
    </row>
    <row r="196" spans="1:7" s="7" customFormat="1" ht="15.75" customHeight="1">
      <c r="A196" s="131">
        <v>1600670101730</v>
      </c>
      <c r="B196" s="50" t="s">
        <v>452</v>
      </c>
      <c r="C196" s="31" t="s">
        <v>453</v>
      </c>
      <c r="D196" s="50" t="s">
        <v>16</v>
      </c>
      <c r="E196" s="318">
        <v>2330</v>
      </c>
      <c r="F196" s="18">
        <v>29349900</v>
      </c>
      <c r="G196" s="135">
        <v>0.18</v>
      </c>
    </row>
    <row r="197" spans="1:7" s="7" customFormat="1" ht="15.75" customHeight="1">
      <c r="A197" s="131">
        <v>1600670501730</v>
      </c>
      <c r="B197" s="50" t="s">
        <v>454</v>
      </c>
      <c r="C197" s="31" t="s">
        <v>455</v>
      </c>
      <c r="D197" s="50" t="s">
        <v>16</v>
      </c>
      <c r="E197" s="318">
        <v>6380</v>
      </c>
      <c r="F197" s="18">
        <v>29349900</v>
      </c>
      <c r="G197" s="135">
        <v>0.18</v>
      </c>
    </row>
    <row r="198" spans="1:7" s="7" customFormat="1" ht="14.25" customHeight="1">
      <c r="A198" s="131">
        <v>1600570501730</v>
      </c>
      <c r="B198" s="50" t="s">
        <v>456</v>
      </c>
      <c r="C198" s="31" t="s">
        <v>457</v>
      </c>
      <c r="D198" s="50" t="s">
        <v>16</v>
      </c>
      <c r="E198" s="318">
        <v>10120</v>
      </c>
      <c r="F198" s="18">
        <v>29349900</v>
      </c>
      <c r="G198" s="135">
        <v>0.18</v>
      </c>
    </row>
    <row r="199" spans="1:7" s="7" customFormat="1" ht="12.75" customHeight="1">
      <c r="A199" s="131">
        <v>1600770601730</v>
      </c>
      <c r="B199" s="50" t="s">
        <v>458</v>
      </c>
      <c r="C199" s="31" t="s">
        <v>459</v>
      </c>
      <c r="D199" s="50" t="s">
        <v>16</v>
      </c>
      <c r="E199" s="318">
        <v>1910</v>
      </c>
      <c r="F199" s="18">
        <v>29349900</v>
      </c>
      <c r="G199" s="135">
        <v>0.18</v>
      </c>
    </row>
    <row r="200" spans="1:7" s="7" customFormat="1" ht="15" customHeight="1">
      <c r="A200" s="131">
        <v>1600773001730</v>
      </c>
      <c r="B200" s="50" t="s">
        <v>460</v>
      </c>
      <c r="C200" s="31" t="s">
        <v>461</v>
      </c>
      <c r="D200" s="50" t="s">
        <v>16</v>
      </c>
      <c r="E200" s="318">
        <v>5660</v>
      </c>
      <c r="F200" s="18">
        <v>29349900</v>
      </c>
      <c r="G200" s="135">
        <v>0.18</v>
      </c>
    </row>
    <row r="201" spans="1:7" s="7" customFormat="1" ht="15.75" customHeight="1">
      <c r="A201" s="131">
        <v>1660630011730</v>
      </c>
      <c r="B201" s="50" t="s">
        <v>462</v>
      </c>
      <c r="C201" s="31" t="s">
        <v>463</v>
      </c>
      <c r="D201" s="50" t="s">
        <v>16</v>
      </c>
      <c r="E201" s="318">
        <v>9300</v>
      </c>
      <c r="F201" s="18">
        <v>38220090</v>
      </c>
      <c r="G201" s="135">
        <v>0.12</v>
      </c>
    </row>
    <row r="202" spans="1:7" s="7" customFormat="1" ht="35.1" customHeight="1">
      <c r="A202" s="146">
        <v>1660100011730</v>
      </c>
      <c r="B202" s="59" t="s">
        <v>464</v>
      </c>
      <c r="C202" s="23" t="s">
        <v>465</v>
      </c>
      <c r="D202" s="59" t="s">
        <v>16</v>
      </c>
      <c r="E202" s="318">
        <v>5880</v>
      </c>
      <c r="F202" s="18">
        <v>38220090</v>
      </c>
      <c r="G202" s="135">
        <v>0.12</v>
      </c>
    </row>
    <row r="203" spans="1:7" s="286" customFormat="1" ht="28.5" customHeight="1">
      <c r="A203" s="306">
        <v>1660200011730</v>
      </c>
      <c r="B203" s="59" t="s">
        <v>466</v>
      </c>
      <c r="C203" s="36" t="s">
        <v>467</v>
      </c>
      <c r="D203" s="311" t="s">
        <v>16</v>
      </c>
      <c r="E203" s="318">
        <v>7370</v>
      </c>
      <c r="F203" s="35">
        <v>38220090</v>
      </c>
      <c r="G203" s="300">
        <v>0.12</v>
      </c>
    </row>
    <row r="204" spans="1:7" s="7" customFormat="1" ht="20.100000000000001" customHeight="1">
      <c r="A204" s="147"/>
      <c r="B204" s="18"/>
      <c r="C204" s="20" t="s">
        <v>2397</v>
      </c>
      <c r="D204" s="59"/>
      <c r="E204" s="91"/>
      <c r="F204" s="18"/>
      <c r="G204" s="135"/>
    </row>
    <row r="205" spans="1:7" s="7" customFormat="1" ht="16.5" customHeight="1">
      <c r="A205" s="141" t="s">
        <v>469</v>
      </c>
      <c r="B205" s="50" t="s">
        <v>470</v>
      </c>
      <c r="C205" s="31" t="s">
        <v>471</v>
      </c>
      <c r="D205" s="50" t="s">
        <v>16</v>
      </c>
      <c r="E205" s="318">
        <v>2460</v>
      </c>
      <c r="F205" s="18">
        <v>29349900</v>
      </c>
      <c r="G205" s="135">
        <v>0.18</v>
      </c>
    </row>
    <row r="206" spans="1:7" s="7" customFormat="1" ht="17.25" customHeight="1">
      <c r="A206" s="141" t="s">
        <v>472</v>
      </c>
      <c r="B206" s="50" t="s">
        <v>473</v>
      </c>
      <c r="C206" s="31" t="s">
        <v>474</v>
      </c>
      <c r="D206" s="50" t="s">
        <v>16</v>
      </c>
      <c r="E206" s="318">
        <v>2460</v>
      </c>
      <c r="F206" s="18">
        <v>29349900</v>
      </c>
      <c r="G206" s="135">
        <v>0.18</v>
      </c>
    </row>
    <row r="207" spans="1:7" s="7" customFormat="1" ht="20.100000000000001" customHeight="1">
      <c r="A207" s="147"/>
      <c r="B207" s="18"/>
      <c r="C207" s="20" t="s">
        <v>475</v>
      </c>
      <c r="D207" s="50"/>
      <c r="E207" s="323"/>
      <c r="F207" s="18"/>
      <c r="G207" s="135"/>
    </row>
    <row r="208" spans="1:7" s="7" customFormat="1" ht="15" customHeight="1">
      <c r="A208" s="131">
        <v>5100680011730</v>
      </c>
      <c r="B208" s="50" t="s">
        <v>476</v>
      </c>
      <c r="C208" s="31" t="s">
        <v>477</v>
      </c>
      <c r="D208" s="50" t="s">
        <v>16</v>
      </c>
      <c r="E208" s="318">
        <v>2130</v>
      </c>
      <c r="F208" s="18">
        <v>29349900</v>
      </c>
      <c r="G208" s="135">
        <v>0.18</v>
      </c>
    </row>
    <row r="209" spans="1:7" s="7" customFormat="1" ht="13.5" customHeight="1">
      <c r="A209" s="131">
        <v>5100780041730</v>
      </c>
      <c r="B209" s="50" t="s">
        <v>478</v>
      </c>
      <c r="C209" s="31" t="s">
        <v>479</v>
      </c>
      <c r="D209" s="50" t="s">
        <v>16</v>
      </c>
      <c r="E209" s="318">
        <v>5040</v>
      </c>
      <c r="F209" s="18">
        <v>29349900</v>
      </c>
      <c r="G209" s="135">
        <v>0.18</v>
      </c>
    </row>
    <row r="210" spans="1:7" s="7" customFormat="1" ht="20.100000000000001" customHeight="1">
      <c r="A210" s="133"/>
      <c r="B210" s="18"/>
      <c r="C210" s="20" t="s">
        <v>480</v>
      </c>
      <c r="D210" s="50"/>
      <c r="E210" s="323"/>
      <c r="F210" s="18"/>
      <c r="G210" s="135"/>
    </row>
    <row r="211" spans="1:7" s="7" customFormat="1" ht="15.75" customHeight="1">
      <c r="A211" s="131">
        <v>5101500011730</v>
      </c>
      <c r="B211" s="50" t="s">
        <v>481</v>
      </c>
      <c r="C211" s="31" t="s">
        <v>482</v>
      </c>
      <c r="D211" s="50" t="s">
        <v>315</v>
      </c>
      <c r="E211" s="318">
        <v>6900</v>
      </c>
      <c r="F211" s="18">
        <v>29349900</v>
      </c>
      <c r="G211" s="135">
        <v>0.18</v>
      </c>
    </row>
    <row r="212" spans="1:7" s="7" customFormat="1" ht="14.25" customHeight="1">
      <c r="A212" s="131">
        <v>5101600011730</v>
      </c>
      <c r="B212" s="50" t="s">
        <v>483</v>
      </c>
      <c r="C212" s="31" t="s">
        <v>484</v>
      </c>
      <c r="D212" s="50" t="s">
        <v>315</v>
      </c>
      <c r="E212" s="318">
        <v>6900</v>
      </c>
      <c r="F212" s="18">
        <v>29349900</v>
      </c>
      <c r="G212" s="135">
        <v>0.18</v>
      </c>
    </row>
    <row r="213" spans="1:7" s="7" customFormat="1" ht="20.100000000000001" customHeight="1">
      <c r="A213" s="133"/>
      <c r="B213" s="18"/>
      <c r="C213" s="20" t="s">
        <v>485</v>
      </c>
      <c r="D213" s="50"/>
      <c r="E213" s="323"/>
      <c r="F213" s="18"/>
      <c r="G213" s="135"/>
    </row>
    <row r="214" spans="1:7" s="33" customFormat="1" ht="35.1" customHeight="1">
      <c r="A214" s="141" t="s">
        <v>486</v>
      </c>
      <c r="B214" s="50" t="s">
        <v>487</v>
      </c>
      <c r="C214" s="31" t="s">
        <v>488</v>
      </c>
      <c r="D214" s="50" t="s">
        <v>16</v>
      </c>
      <c r="E214" s="318">
        <v>11090</v>
      </c>
      <c r="F214" s="18">
        <v>38220090</v>
      </c>
      <c r="G214" s="135">
        <v>0.12</v>
      </c>
    </row>
    <row r="215" spans="1:7" s="7" customFormat="1" ht="20.100000000000001" customHeight="1">
      <c r="A215" s="133"/>
      <c r="B215" s="18"/>
      <c r="C215" s="20" t="s">
        <v>489</v>
      </c>
      <c r="D215" s="50"/>
      <c r="E215" s="323"/>
      <c r="F215" s="18"/>
      <c r="G215" s="135"/>
    </row>
    <row r="216" spans="1:7" s="7" customFormat="1" ht="16.5" customHeight="1">
      <c r="A216" s="131">
        <v>2116900021730</v>
      </c>
      <c r="B216" s="50" t="s">
        <v>490</v>
      </c>
      <c r="C216" s="31" t="s">
        <v>491</v>
      </c>
      <c r="D216" s="50" t="s">
        <v>16</v>
      </c>
      <c r="E216" s="318">
        <v>7280</v>
      </c>
      <c r="F216" s="18">
        <v>38220090</v>
      </c>
      <c r="G216" s="135">
        <v>0.12</v>
      </c>
    </row>
    <row r="217" spans="1:7" s="7" customFormat="1" ht="18.75" customHeight="1">
      <c r="A217" s="131">
        <v>2117000051730</v>
      </c>
      <c r="B217" s="50" t="s">
        <v>492</v>
      </c>
      <c r="C217" s="31" t="s">
        <v>493</v>
      </c>
      <c r="D217" s="50" t="s">
        <v>16</v>
      </c>
      <c r="E217" s="318">
        <v>14120</v>
      </c>
      <c r="F217" s="18">
        <v>38220090</v>
      </c>
      <c r="G217" s="135">
        <v>0.12</v>
      </c>
    </row>
    <row r="218" spans="1:7" s="7" customFormat="1" ht="27.75" customHeight="1">
      <c r="A218" s="131">
        <v>2102200051730</v>
      </c>
      <c r="B218" s="50" t="s">
        <v>494</v>
      </c>
      <c r="C218" s="31" t="s">
        <v>495</v>
      </c>
      <c r="D218" s="50" t="s">
        <v>16</v>
      </c>
      <c r="E218" s="318">
        <v>6300</v>
      </c>
      <c r="F218" s="18">
        <v>38220090</v>
      </c>
      <c r="G218" s="135">
        <v>0.12</v>
      </c>
    </row>
    <row r="219" spans="1:7" s="7" customFormat="1" ht="30.75" customHeight="1">
      <c r="A219" s="131">
        <v>2105500011730</v>
      </c>
      <c r="B219" s="50" t="s">
        <v>496</v>
      </c>
      <c r="C219" s="31" t="s">
        <v>497</v>
      </c>
      <c r="D219" s="50" t="s">
        <v>16</v>
      </c>
      <c r="E219" s="318">
        <v>4030</v>
      </c>
      <c r="F219" s="18">
        <v>38220090</v>
      </c>
      <c r="G219" s="135">
        <v>0.12</v>
      </c>
    </row>
    <row r="220" spans="1:7" s="7" customFormat="1" ht="35.1" customHeight="1">
      <c r="A220" s="131">
        <v>2102300011730</v>
      </c>
      <c r="B220" s="50" t="s">
        <v>498</v>
      </c>
      <c r="C220" s="31" t="s">
        <v>499</v>
      </c>
      <c r="D220" s="50" t="s">
        <v>16</v>
      </c>
      <c r="E220" s="318">
        <v>7590</v>
      </c>
      <c r="F220" s="18">
        <v>38220090</v>
      </c>
      <c r="G220" s="135">
        <v>0.12</v>
      </c>
    </row>
    <row r="221" spans="1:7" s="7" customFormat="1" ht="35.1" customHeight="1">
      <c r="A221" s="146">
        <v>2100200051730</v>
      </c>
      <c r="B221" s="59" t="s">
        <v>500</v>
      </c>
      <c r="C221" s="23" t="s">
        <v>501</v>
      </c>
      <c r="D221" s="59" t="s">
        <v>16</v>
      </c>
      <c r="E221" s="318">
        <v>5130</v>
      </c>
      <c r="F221" s="18">
        <v>38220090</v>
      </c>
      <c r="G221" s="135">
        <v>0.12</v>
      </c>
    </row>
    <row r="222" spans="1:7" s="7" customFormat="1" ht="35.1" customHeight="1">
      <c r="A222" s="146">
        <v>2120400021730</v>
      </c>
      <c r="B222" s="59" t="s">
        <v>502</v>
      </c>
      <c r="C222" s="23" t="s">
        <v>503</v>
      </c>
      <c r="D222" s="59" t="s">
        <v>16</v>
      </c>
      <c r="E222" s="318">
        <v>17600</v>
      </c>
      <c r="F222" s="18">
        <v>38220090</v>
      </c>
      <c r="G222" s="135">
        <v>0.12</v>
      </c>
    </row>
    <row r="223" spans="1:7" s="7" customFormat="1" ht="18.75" customHeight="1">
      <c r="A223" s="146">
        <v>2120500021730</v>
      </c>
      <c r="B223" s="59" t="s">
        <v>504</v>
      </c>
      <c r="C223" s="23" t="s">
        <v>505</v>
      </c>
      <c r="D223" s="59" t="s">
        <v>16</v>
      </c>
      <c r="E223" s="318">
        <v>17600</v>
      </c>
      <c r="F223" s="18">
        <v>38220090</v>
      </c>
      <c r="G223" s="135">
        <v>0.12</v>
      </c>
    </row>
    <row r="224" spans="1:7" s="7" customFormat="1" ht="18.75" customHeight="1">
      <c r="A224" s="146">
        <v>2120600021730</v>
      </c>
      <c r="B224" s="59" t="s">
        <v>506</v>
      </c>
      <c r="C224" s="23" t="s">
        <v>507</v>
      </c>
      <c r="D224" s="59" t="s">
        <v>16</v>
      </c>
      <c r="E224" s="318">
        <v>13990</v>
      </c>
      <c r="F224" s="18">
        <v>38220090</v>
      </c>
      <c r="G224" s="135">
        <v>0.12</v>
      </c>
    </row>
    <row r="225" spans="1:7" s="7" customFormat="1" ht="30" customHeight="1">
      <c r="A225" s="146">
        <v>2120800021730</v>
      </c>
      <c r="B225" s="59" t="s">
        <v>508</v>
      </c>
      <c r="C225" s="23" t="s">
        <v>509</v>
      </c>
      <c r="D225" s="59" t="s">
        <v>16</v>
      </c>
      <c r="E225" s="318">
        <v>19440</v>
      </c>
      <c r="F225" s="18">
        <v>38220090</v>
      </c>
      <c r="G225" s="135">
        <v>0.12</v>
      </c>
    </row>
    <row r="226" spans="1:7" s="7" customFormat="1" ht="30" customHeight="1">
      <c r="A226" s="131">
        <v>2115200031730</v>
      </c>
      <c r="B226" s="50" t="s">
        <v>510</v>
      </c>
      <c r="C226" s="31" t="s">
        <v>511</v>
      </c>
      <c r="D226" s="50" t="s">
        <v>16</v>
      </c>
      <c r="E226" s="318">
        <v>11860</v>
      </c>
      <c r="F226" s="18">
        <v>38220090</v>
      </c>
      <c r="G226" s="135">
        <v>0.12</v>
      </c>
    </row>
    <row r="227" spans="1:7" s="7" customFormat="1" ht="30.75" customHeight="1">
      <c r="A227" s="131">
        <v>2115900021730</v>
      </c>
      <c r="B227" s="50" t="s">
        <v>512</v>
      </c>
      <c r="C227" s="31" t="s">
        <v>513</v>
      </c>
      <c r="D227" s="50" t="s">
        <v>16</v>
      </c>
      <c r="E227" s="318">
        <v>8840</v>
      </c>
      <c r="F227" s="18">
        <v>38220090</v>
      </c>
      <c r="G227" s="135">
        <v>0.12</v>
      </c>
    </row>
    <row r="228" spans="1:7" s="7" customFormat="1" ht="29.25" customHeight="1">
      <c r="A228" s="131">
        <v>2115900031730</v>
      </c>
      <c r="B228" s="50" t="s">
        <v>514</v>
      </c>
      <c r="C228" s="31" t="s">
        <v>515</v>
      </c>
      <c r="D228" s="50" t="s">
        <v>16</v>
      </c>
      <c r="E228" s="318">
        <v>17600</v>
      </c>
      <c r="F228" s="18">
        <v>38220090</v>
      </c>
      <c r="G228" s="135">
        <v>0.12</v>
      </c>
    </row>
    <row r="229" spans="1:7" s="7" customFormat="1" ht="29.25" customHeight="1">
      <c r="A229" s="131">
        <v>2115800021730</v>
      </c>
      <c r="B229" s="50" t="s">
        <v>516</v>
      </c>
      <c r="C229" s="31" t="s">
        <v>517</v>
      </c>
      <c r="D229" s="50" t="s">
        <v>16</v>
      </c>
      <c r="E229" s="318">
        <v>8840</v>
      </c>
      <c r="F229" s="18">
        <v>38220090</v>
      </c>
      <c r="G229" s="135">
        <v>0.12</v>
      </c>
    </row>
    <row r="230" spans="1:7" s="136" customFormat="1" ht="35.1" customHeight="1">
      <c r="A230" s="131">
        <v>2115700021730</v>
      </c>
      <c r="B230" s="133" t="s">
        <v>518</v>
      </c>
      <c r="C230" s="132" t="s">
        <v>519</v>
      </c>
      <c r="D230" s="133" t="s">
        <v>16</v>
      </c>
      <c r="E230" s="322">
        <v>10050</v>
      </c>
      <c r="F230" s="139">
        <v>38220090</v>
      </c>
      <c r="G230" s="135">
        <v>0.12</v>
      </c>
    </row>
    <row r="231" spans="1:7" s="136" customFormat="1" ht="35.1" customHeight="1">
      <c r="A231" s="131">
        <v>2115700031730</v>
      </c>
      <c r="B231" s="133" t="s">
        <v>520</v>
      </c>
      <c r="C231" s="132" t="s">
        <v>521</v>
      </c>
      <c r="D231" s="133" t="s">
        <v>16</v>
      </c>
      <c r="E231" s="322">
        <v>17400</v>
      </c>
      <c r="F231" s="139">
        <v>38220090</v>
      </c>
      <c r="G231" s="135">
        <v>0.12</v>
      </c>
    </row>
    <row r="232" spans="1:7" s="7" customFormat="1" ht="33" customHeight="1">
      <c r="A232" s="131">
        <v>2115500031730</v>
      </c>
      <c r="B232" s="50" t="s">
        <v>522</v>
      </c>
      <c r="C232" s="31" t="s">
        <v>523</v>
      </c>
      <c r="D232" s="50" t="s">
        <v>16</v>
      </c>
      <c r="E232" s="318">
        <v>16570</v>
      </c>
      <c r="F232" s="18">
        <v>38220090</v>
      </c>
      <c r="G232" s="135">
        <v>0.12</v>
      </c>
    </row>
    <row r="233" spans="1:7" s="7" customFormat="1" ht="31.5" customHeight="1">
      <c r="A233" s="131">
        <v>2115600031730</v>
      </c>
      <c r="B233" s="50" t="s">
        <v>524</v>
      </c>
      <c r="C233" s="31" t="s">
        <v>525</v>
      </c>
      <c r="D233" s="50" t="s">
        <v>16</v>
      </c>
      <c r="E233" s="318">
        <v>14850</v>
      </c>
      <c r="F233" s="18">
        <v>38220090</v>
      </c>
      <c r="G233" s="135">
        <v>0.12</v>
      </c>
    </row>
    <row r="234" spans="1:7" s="7" customFormat="1" ht="30.75" customHeight="1">
      <c r="A234" s="131">
        <v>2115300031730</v>
      </c>
      <c r="B234" s="50" t="s">
        <v>526</v>
      </c>
      <c r="C234" s="31" t="s">
        <v>527</v>
      </c>
      <c r="D234" s="50" t="s">
        <v>16</v>
      </c>
      <c r="E234" s="318">
        <v>10670</v>
      </c>
      <c r="F234" s="18">
        <v>38220090</v>
      </c>
      <c r="G234" s="135">
        <v>0.12</v>
      </c>
    </row>
    <row r="235" spans="1:7" s="7" customFormat="1" ht="35.1" customHeight="1">
      <c r="A235" s="131">
        <v>2115300051730</v>
      </c>
      <c r="B235" s="50" t="s">
        <v>528</v>
      </c>
      <c r="C235" s="31" t="s">
        <v>529</v>
      </c>
      <c r="D235" s="50" t="s">
        <v>16</v>
      </c>
      <c r="E235" s="318">
        <v>36660</v>
      </c>
      <c r="F235" s="18">
        <v>38220090</v>
      </c>
      <c r="G235" s="135">
        <v>0.12</v>
      </c>
    </row>
    <row r="236" spans="1:7" s="7" customFormat="1" ht="18" customHeight="1">
      <c r="A236" s="131">
        <v>2115400021730</v>
      </c>
      <c r="B236" s="50" t="s">
        <v>530</v>
      </c>
      <c r="C236" s="31" t="s">
        <v>531</v>
      </c>
      <c r="D236" s="50" t="s">
        <v>16</v>
      </c>
      <c r="E236" s="318">
        <v>6820</v>
      </c>
      <c r="F236" s="18">
        <v>38220090</v>
      </c>
      <c r="G236" s="135">
        <v>0.12</v>
      </c>
    </row>
    <row r="237" spans="1:7" s="7" customFormat="1" ht="12.75" customHeight="1">
      <c r="A237" s="131">
        <v>2115400031730</v>
      </c>
      <c r="B237" s="50" t="s">
        <v>532</v>
      </c>
      <c r="C237" s="31" t="s">
        <v>533</v>
      </c>
      <c r="D237" s="50" t="s">
        <v>16</v>
      </c>
      <c r="E237" s="318">
        <v>10980</v>
      </c>
      <c r="F237" s="18">
        <v>38220090</v>
      </c>
      <c r="G237" s="135">
        <v>0.12</v>
      </c>
    </row>
    <row r="238" spans="1:7" s="7" customFormat="1" ht="16.5" customHeight="1">
      <c r="A238" s="131">
        <v>3100780501730</v>
      </c>
      <c r="B238" s="50" t="s">
        <v>534</v>
      </c>
      <c r="C238" s="31" t="s">
        <v>535</v>
      </c>
      <c r="D238" s="50" t="s">
        <v>16</v>
      </c>
      <c r="E238" s="318">
        <v>2740</v>
      </c>
      <c r="F238" s="18">
        <v>38220090</v>
      </c>
      <c r="G238" s="135">
        <v>0.12</v>
      </c>
    </row>
    <row r="239" spans="1:7" ht="30.75" customHeight="1">
      <c r="A239" s="271" t="s">
        <v>536</v>
      </c>
      <c r="B239" s="50" t="s">
        <v>537</v>
      </c>
      <c r="C239" s="31" t="s">
        <v>538</v>
      </c>
      <c r="D239" s="50" t="s">
        <v>252</v>
      </c>
      <c r="E239" s="318">
        <v>9100</v>
      </c>
      <c r="F239" s="18">
        <v>38220090</v>
      </c>
      <c r="G239" s="135">
        <v>0.12</v>
      </c>
    </row>
    <row r="240" spans="1:7" s="136" customFormat="1" ht="28.5" customHeight="1">
      <c r="A240" s="131">
        <v>2113050021730</v>
      </c>
      <c r="B240" s="133" t="s">
        <v>539</v>
      </c>
      <c r="C240" s="132" t="s">
        <v>540</v>
      </c>
      <c r="D240" s="133" t="s">
        <v>16</v>
      </c>
      <c r="E240" s="322">
        <v>10750</v>
      </c>
      <c r="F240" s="139">
        <v>38220090</v>
      </c>
      <c r="G240" s="135">
        <v>0.12</v>
      </c>
    </row>
    <row r="241" spans="1:7" s="7" customFormat="1" ht="20.100000000000001" customHeight="1">
      <c r="A241" s="131"/>
      <c r="B241" s="18"/>
      <c r="C241" s="29" t="s">
        <v>541</v>
      </c>
      <c r="D241" s="50"/>
      <c r="E241" s="323"/>
      <c r="F241" s="18"/>
      <c r="G241" s="135"/>
    </row>
    <row r="242" spans="1:7" ht="30.75" customHeight="1">
      <c r="A242" s="131">
        <v>2117900021730</v>
      </c>
      <c r="B242" s="50" t="s">
        <v>542</v>
      </c>
      <c r="C242" s="31" t="s">
        <v>543</v>
      </c>
      <c r="D242" s="50" t="s">
        <v>252</v>
      </c>
      <c r="E242" s="318">
        <v>3610</v>
      </c>
      <c r="F242" s="18">
        <v>38220090</v>
      </c>
      <c r="G242" s="135">
        <v>0.12</v>
      </c>
    </row>
    <row r="243" spans="1:7" ht="30.75" customHeight="1">
      <c r="A243" s="131">
        <v>2117900031730</v>
      </c>
      <c r="B243" s="50" t="s">
        <v>544</v>
      </c>
      <c r="C243" s="31" t="s">
        <v>545</v>
      </c>
      <c r="D243" s="50" t="s">
        <v>252</v>
      </c>
      <c r="E243" s="318">
        <v>11480</v>
      </c>
      <c r="F243" s="18">
        <v>38220090</v>
      </c>
      <c r="G243" s="135">
        <v>0.12</v>
      </c>
    </row>
    <row r="244" spans="1:7" ht="29.25" customHeight="1">
      <c r="A244" s="131">
        <v>2118000021730</v>
      </c>
      <c r="B244" s="50" t="s">
        <v>546</v>
      </c>
      <c r="C244" s="31" t="s">
        <v>547</v>
      </c>
      <c r="D244" s="50" t="s">
        <v>252</v>
      </c>
      <c r="E244" s="318">
        <v>3610</v>
      </c>
      <c r="F244" s="18">
        <v>38220090</v>
      </c>
      <c r="G244" s="135">
        <v>0.12</v>
      </c>
    </row>
    <row r="245" spans="1:7" ht="30.75" customHeight="1">
      <c r="A245" s="131">
        <v>2118100021730</v>
      </c>
      <c r="B245" s="50" t="s">
        <v>548</v>
      </c>
      <c r="C245" s="31" t="s">
        <v>549</v>
      </c>
      <c r="D245" s="50" t="s">
        <v>252</v>
      </c>
      <c r="E245" s="318">
        <v>3610</v>
      </c>
      <c r="F245" s="18">
        <v>38220090</v>
      </c>
      <c r="G245" s="135">
        <v>0.12</v>
      </c>
    </row>
    <row r="246" spans="1:7" ht="30" customHeight="1">
      <c r="A246" s="131">
        <v>2118100031730</v>
      </c>
      <c r="B246" s="50" t="s">
        <v>550</v>
      </c>
      <c r="C246" s="31" t="s">
        <v>551</v>
      </c>
      <c r="D246" s="50" t="s">
        <v>252</v>
      </c>
      <c r="E246" s="318">
        <v>15810</v>
      </c>
      <c r="F246" s="18">
        <v>38220090</v>
      </c>
      <c r="G246" s="135">
        <v>0.12</v>
      </c>
    </row>
    <row r="247" spans="1:7" ht="29.25" customHeight="1">
      <c r="A247" s="131">
        <v>2118400021730</v>
      </c>
      <c r="B247" s="50" t="s">
        <v>552</v>
      </c>
      <c r="C247" s="31" t="s">
        <v>553</v>
      </c>
      <c r="D247" s="50" t="s">
        <v>252</v>
      </c>
      <c r="E247" s="318">
        <v>3760</v>
      </c>
      <c r="F247" s="18">
        <v>38220090</v>
      </c>
      <c r="G247" s="135">
        <v>0.12</v>
      </c>
    </row>
    <row r="248" spans="1:7" ht="30" customHeight="1">
      <c r="A248" s="131">
        <v>2121000011730</v>
      </c>
      <c r="B248" s="50" t="s">
        <v>554</v>
      </c>
      <c r="C248" s="31" t="s">
        <v>555</v>
      </c>
      <c r="D248" s="50" t="s">
        <v>252</v>
      </c>
      <c r="E248" s="318">
        <v>3690</v>
      </c>
      <c r="F248" s="18">
        <v>38220090</v>
      </c>
      <c r="G248" s="135">
        <v>0.12</v>
      </c>
    </row>
    <row r="249" spans="1:7" s="7" customFormat="1" ht="20.100000000000001" customHeight="1">
      <c r="A249" s="133"/>
      <c r="B249" s="18"/>
      <c r="C249" s="20" t="s">
        <v>556</v>
      </c>
      <c r="D249" s="50"/>
      <c r="E249" s="323"/>
      <c r="F249" s="18"/>
      <c r="G249" s="135"/>
    </row>
    <row r="250" spans="1:7" s="7" customFormat="1" ht="30" customHeight="1">
      <c r="A250" s="131">
        <v>2115100021730</v>
      </c>
      <c r="B250" s="50" t="s">
        <v>557</v>
      </c>
      <c r="C250" s="31" t="s">
        <v>2358</v>
      </c>
      <c r="D250" s="50" t="s">
        <v>16</v>
      </c>
      <c r="E250" s="318">
        <v>25040</v>
      </c>
      <c r="F250" s="18">
        <v>38220090</v>
      </c>
      <c r="G250" s="135">
        <v>0.12</v>
      </c>
    </row>
    <row r="251" spans="1:7" s="7" customFormat="1" ht="30.75" customHeight="1">
      <c r="A251" s="131">
        <v>2115100031730</v>
      </c>
      <c r="B251" s="50" t="s">
        <v>559</v>
      </c>
      <c r="C251" s="31" t="s">
        <v>560</v>
      </c>
      <c r="D251" s="50" t="s">
        <v>16</v>
      </c>
      <c r="E251" s="318">
        <v>21360</v>
      </c>
      <c r="F251" s="18">
        <v>38220090</v>
      </c>
      <c r="G251" s="135">
        <v>0.12</v>
      </c>
    </row>
    <row r="252" spans="1:7" s="7" customFormat="1" ht="18.75" customHeight="1">
      <c r="A252" s="131">
        <v>2109800011730</v>
      </c>
      <c r="B252" s="50" t="s">
        <v>561</v>
      </c>
      <c r="C252" s="31" t="s">
        <v>562</v>
      </c>
      <c r="D252" s="50" t="s">
        <v>16</v>
      </c>
      <c r="E252" s="318">
        <v>7520</v>
      </c>
      <c r="F252" s="18">
        <v>38220090</v>
      </c>
      <c r="G252" s="135">
        <v>0.12</v>
      </c>
    </row>
    <row r="253" spans="1:7" s="7" customFormat="1" ht="22.5" customHeight="1">
      <c r="A253" s="131">
        <v>2106481001730</v>
      </c>
      <c r="B253" s="50" t="s">
        <v>563</v>
      </c>
      <c r="C253" s="31" t="s">
        <v>564</v>
      </c>
      <c r="D253" s="50" t="s">
        <v>16</v>
      </c>
      <c r="E253" s="318">
        <v>7710</v>
      </c>
      <c r="F253" s="18">
        <v>35079099</v>
      </c>
      <c r="G253" s="135">
        <v>0.18</v>
      </c>
    </row>
    <row r="254" spans="1:7" s="7" customFormat="1" ht="29.25" customHeight="1">
      <c r="A254" s="131">
        <v>2117100021730</v>
      </c>
      <c r="B254" s="50" t="s">
        <v>565</v>
      </c>
      <c r="C254" s="31" t="s">
        <v>566</v>
      </c>
      <c r="D254" s="50" t="s">
        <v>16</v>
      </c>
      <c r="E254" s="318">
        <v>12360</v>
      </c>
      <c r="F254" s="18">
        <v>38220090</v>
      </c>
      <c r="G254" s="135">
        <v>0.12</v>
      </c>
    </row>
    <row r="255" spans="1:7" s="7" customFormat="1" ht="30" customHeight="1">
      <c r="A255" s="131">
        <v>2117500021730</v>
      </c>
      <c r="B255" s="50" t="s">
        <v>567</v>
      </c>
      <c r="C255" s="31" t="s">
        <v>568</v>
      </c>
      <c r="D255" s="50" t="s">
        <v>16</v>
      </c>
      <c r="E255" s="318">
        <v>13790</v>
      </c>
      <c r="F255" s="18">
        <v>38220090</v>
      </c>
      <c r="G255" s="135">
        <v>0.12</v>
      </c>
    </row>
    <row r="256" spans="1:7" s="33" customFormat="1" ht="27" customHeight="1">
      <c r="A256" s="146">
        <v>2124500021730</v>
      </c>
      <c r="B256" s="59" t="s">
        <v>569</v>
      </c>
      <c r="C256" s="23" t="s">
        <v>570</v>
      </c>
      <c r="D256" s="59" t="s">
        <v>16</v>
      </c>
      <c r="E256" s="318">
        <v>11650</v>
      </c>
      <c r="F256" s="18">
        <v>38220090</v>
      </c>
      <c r="G256" s="135">
        <v>0.12</v>
      </c>
    </row>
    <row r="257" spans="1:7" s="7" customFormat="1" ht="15" customHeight="1">
      <c r="A257" s="146">
        <v>2117300021730</v>
      </c>
      <c r="B257" s="59" t="s">
        <v>571</v>
      </c>
      <c r="C257" s="23" t="s">
        <v>572</v>
      </c>
      <c r="D257" s="59" t="s">
        <v>16</v>
      </c>
      <c r="E257" s="318">
        <v>9100</v>
      </c>
      <c r="F257" s="18">
        <v>38220090</v>
      </c>
      <c r="G257" s="135">
        <v>0.12</v>
      </c>
    </row>
    <row r="258" spans="1:7" s="7" customFormat="1" ht="16.5" customHeight="1">
      <c r="A258" s="146">
        <v>2117400021730</v>
      </c>
      <c r="B258" s="59" t="s">
        <v>573</v>
      </c>
      <c r="C258" s="23" t="s">
        <v>574</v>
      </c>
      <c r="D258" s="59" t="s">
        <v>252</v>
      </c>
      <c r="E258" s="318">
        <v>10750</v>
      </c>
      <c r="F258" s="18">
        <v>38220090</v>
      </c>
      <c r="G258" s="135">
        <v>0.12</v>
      </c>
    </row>
    <row r="259" spans="1:7" ht="30.75" customHeight="1">
      <c r="A259" s="171" t="s">
        <v>575</v>
      </c>
      <c r="B259" s="50" t="s">
        <v>576</v>
      </c>
      <c r="C259" s="31" t="s">
        <v>577</v>
      </c>
      <c r="D259" s="50" t="s">
        <v>252</v>
      </c>
      <c r="E259" s="318">
        <v>10550</v>
      </c>
      <c r="F259" s="18">
        <v>38220090</v>
      </c>
      <c r="G259" s="135">
        <v>0.12</v>
      </c>
    </row>
    <row r="260" spans="1:7" ht="30" customHeight="1">
      <c r="A260" s="171" t="s">
        <v>578</v>
      </c>
      <c r="B260" s="50" t="s">
        <v>579</v>
      </c>
      <c r="C260" s="31" t="s">
        <v>580</v>
      </c>
      <c r="D260" s="50" t="s">
        <v>252</v>
      </c>
      <c r="E260" s="318">
        <v>19610</v>
      </c>
      <c r="F260" s="18">
        <v>38220090</v>
      </c>
      <c r="G260" s="135">
        <v>0.12</v>
      </c>
    </row>
    <row r="261" spans="1:7" ht="20.100000000000001" customHeight="1">
      <c r="A261" s="133"/>
      <c r="B261" s="18"/>
      <c r="C261" s="20" t="s">
        <v>581</v>
      </c>
      <c r="D261" s="50"/>
      <c r="E261" s="323"/>
      <c r="F261" s="18"/>
      <c r="G261" s="135"/>
    </row>
    <row r="262" spans="1:7" ht="21" customHeight="1">
      <c r="A262" s="131">
        <v>2653170501730</v>
      </c>
      <c r="B262" s="50" t="s">
        <v>582</v>
      </c>
      <c r="C262" s="31" t="s">
        <v>583</v>
      </c>
      <c r="D262" s="50" t="s">
        <v>252</v>
      </c>
      <c r="E262" s="318">
        <v>6830</v>
      </c>
      <c r="F262" s="18">
        <v>29349900</v>
      </c>
      <c r="G262" s="135">
        <v>0.18</v>
      </c>
    </row>
    <row r="263" spans="1:7" ht="31.5" customHeight="1">
      <c r="A263" s="131">
        <v>2663170501730</v>
      </c>
      <c r="B263" s="50" t="s">
        <v>584</v>
      </c>
      <c r="C263" s="23" t="s">
        <v>585</v>
      </c>
      <c r="D263" s="59" t="s">
        <v>252</v>
      </c>
      <c r="E263" s="318">
        <v>7920</v>
      </c>
      <c r="F263" s="18">
        <v>29349900</v>
      </c>
      <c r="G263" s="135">
        <v>0.18</v>
      </c>
    </row>
    <row r="264" spans="1:7" ht="30.75" customHeight="1">
      <c r="A264" s="131">
        <v>2652670501730</v>
      </c>
      <c r="B264" s="50" t="s">
        <v>586</v>
      </c>
      <c r="C264" s="23" t="s">
        <v>587</v>
      </c>
      <c r="D264" s="59" t="s">
        <v>252</v>
      </c>
      <c r="E264" s="318">
        <v>5000</v>
      </c>
      <c r="F264" s="18">
        <v>29349900</v>
      </c>
      <c r="G264" s="135">
        <v>0.18</v>
      </c>
    </row>
    <row r="265" spans="1:7" ht="28.5" customHeight="1">
      <c r="A265" s="131">
        <v>2662671001730</v>
      </c>
      <c r="B265" s="50" t="s">
        <v>588</v>
      </c>
      <c r="C265" s="23" t="s">
        <v>589</v>
      </c>
      <c r="D265" s="59" t="s">
        <v>252</v>
      </c>
      <c r="E265" s="318">
        <v>9490</v>
      </c>
      <c r="F265" s="18">
        <v>29349900</v>
      </c>
      <c r="G265" s="135">
        <v>0.18</v>
      </c>
    </row>
    <row r="266" spans="1:7" ht="31.5" customHeight="1">
      <c r="A266" s="131">
        <v>2662670501730</v>
      </c>
      <c r="B266" s="50" t="s">
        <v>590</v>
      </c>
      <c r="C266" s="23" t="s">
        <v>591</v>
      </c>
      <c r="D266" s="59" t="s">
        <v>252</v>
      </c>
      <c r="E266" s="318">
        <v>5390</v>
      </c>
      <c r="F266" s="18">
        <v>29349900</v>
      </c>
      <c r="G266" s="135">
        <v>0.18</v>
      </c>
    </row>
    <row r="267" spans="1:7" ht="31.5" customHeight="1">
      <c r="A267" s="271" t="s">
        <v>592</v>
      </c>
      <c r="B267" s="50" t="s">
        <v>593</v>
      </c>
      <c r="C267" s="31" t="s">
        <v>594</v>
      </c>
      <c r="D267" s="50" t="s">
        <v>252</v>
      </c>
      <c r="E267" s="318">
        <v>6750</v>
      </c>
      <c r="F267" s="18">
        <v>29349900</v>
      </c>
      <c r="G267" s="135">
        <v>0.18</v>
      </c>
    </row>
    <row r="268" spans="1:7" ht="30" customHeight="1">
      <c r="A268" s="131">
        <v>2663070501730</v>
      </c>
      <c r="B268" s="50" t="s">
        <v>595</v>
      </c>
      <c r="C268" s="23" t="s">
        <v>2359</v>
      </c>
      <c r="D268" s="59" t="s">
        <v>252</v>
      </c>
      <c r="E268" s="318">
        <v>6230</v>
      </c>
      <c r="F268" s="18">
        <v>29349900</v>
      </c>
      <c r="G268" s="135">
        <v>0.18</v>
      </c>
    </row>
    <row r="269" spans="1:7" ht="28.5" customHeight="1">
      <c r="A269" s="131">
        <v>2651970501730</v>
      </c>
      <c r="B269" s="50" t="s">
        <v>597</v>
      </c>
      <c r="C269" s="23" t="s">
        <v>598</v>
      </c>
      <c r="D269" s="50" t="s">
        <v>252</v>
      </c>
      <c r="E269" s="318">
        <v>4000</v>
      </c>
      <c r="F269" s="18">
        <v>29349900</v>
      </c>
      <c r="G269" s="135">
        <v>0.18</v>
      </c>
    </row>
    <row r="270" spans="1:7" ht="32.25" customHeight="1">
      <c r="A270" s="131">
        <v>2661970501730</v>
      </c>
      <c r="B270" s="50" t="s">
        <v>599</v>
      </c>
      <c r="C270" s="23" t="s">
        <v>2360</v>
      </c>
      <c r="D270" s="50" t="s">
        <v>252</v>
      </c>
      <c r="E270" s="318">
        <v>4960</v>
      </c>
      <c r="F270" s="18">
        <v>29349900</v>
      </c>
      <c r="G270" s="135">
        <v>0.18</v>
      </c>
    </row>
    <row r="271" spans="1:7" ht="20.25" customHeight="1">
      <c r="A271" s="131">
        <v>2652070501730</v>
      </c>
      <c r="B271" s="50" t="s">
        <v>601</v>
      </c>
      <c r="C271" s="23" t="s">
        <v>602</v>
      </c>
      <c r="D271" s="50" t="s">
        <v>252</v>
      </c>
      <c r="E271" s="318">
        <v>4650</v>
      </c>
      <c r="F271" s="18">
        <v>29349900</v>
      </c>
      <c r="G271" s="135">
        <v>0.18</v>
      </c>
    </row>
    <row r="272" spans="1:7" ht="35.1" customHeight="1">
      <c r="A272" s="131">
        <v>2662070501730</v>
      </c>
      <c r="B272" s="50" t="s">
        <v>603</v>
      </c>
      <c r="C272" s="23" t="s">
        <v>604</v>
      </c>
      <c r="D272" s="50" t="s">
        <v>252</v>
      </c>
      <c r="E272" s="318">
        <v>4920</v>
      </c>
      <c r="F272" s="18">
        <v>29349900</v>
      </c>
      <c r="G272" s="135">
        <v>0.18</v>
      </c>
    </row>
    <row r="273" spans="1:7" ht="16.5" customHeight="1">
      <c r="A273" s="131">
        <v>2652171001730</v>
      </c>
      <c r="B273" s="50" t="s">
        <v>605</v>
      </c>
      <c r="C273" s="23" t="s">
        <v>606</v>
      </c>
      <c r="D273" s="50" t="s">
        <v>252</v>
      </c>
      <c r="E273" s="318">
        <v>7870</v>
      </c>
      <c r="F273" s="18">
        <v>29349900</v>
      </c>
      <c r="G273" s="135">
        <v>0.18</v>
      </c>
    </row>
    <row r="274" spans="1:7" ht="26.25" customHeight="1">
      <c r="A274" s="131">
        <v>2652570501730</v>
      </c>
      <c r="B274" s="50" t="s">
        <v>607</v>
      </c>
      <c r="C274" s="23" t="s">
        <v>608</v>
      </c>
      <c r="D274" s="50" t="s">
        <v>252</v>
      </c>
      <c r="E274" s="318">
        <v>14120</v>
      </c>
      <c r="F274" s="18">
        <v>29349900</v>
      </c>
      <c r="G274" s="135">
        <v>0.18</v>
      </c>
    </row>
    <row r="275" spans="1:7" ht="17.25" customHeight="1">
      <c r="A275" s="131">
        <v>2652470501730</v>
      </c>
      <c r="B275" s="50" t="s">
        <v>609</v>
      </c>
      <c r="C275" s="23" t="s">
        <v>610</v>
      </c>
      <c r="D275" s="50" t="s">
        <v>252</v>
      </c>
      <c r="E275" s="318">
        <v>10360</v>
      </c>
      <c r="F275" s="18">
        <v>29349900</v>
      </c>
      <c r="G275" s="135">
        <v>0.18</v>
      </c>
    </row>
    <row r="276" spans="1:7" ht="30.75" customHeight="1">
      <c r="A276" s="131">
        <v>2662470501730</v>
      </c>
      <c r="B276" s="50" t="s">
        <v>611</v>
      </c>
      <c r="C276" s="23" t="s">
        <v>612</v>
      </c>
      <c r="D276" s="50" t="s">
        <v>252</v>
      </c>
      <c r="E276" s="318">
        <v>11030</v>
      </c>
      <c r="F276" s="18">
        <v>29349900</v>
      </c>
      <c r="G276" s="135">
        <v>0.18</v>
      </c>
    </row>
    <row r="277" spans="1:7" ht="32.25" customHeight="1">
      <c r="A277" s="131">
        <v>2652370501730</v>
      </c>
      <c r="B277" s="50" t="s">
        <v>613</v>
      </c>
      <c r="C277" s="23" t="s">
        <v>614</v>
      </c>
      <c r="D277" s="50" t="s">
        <v>252</v>
      </c>
      <c r="E277" s="318">
        <v>4040</v>
      </c>
      <c r="F277" s="18">
        <v>29349900</v>
      </c>
      <c r="G277" s="135">
        <v>0.18</v>
      </c>
    </row>
    <row r="278" spans="1:7" ht="29.25" customHeight="1">
      <c r="A278" s="131">
        <v>2652770501730</v>
      </c>
      <c r="B278" s="50" t="s">
        <v>615</v>
      </c>
      <c r="C278" s="23" t="s">
        <v>616</v>
      </c>
      <c r="D278" s="50" t="s">
        <v>252</v>
      </c>
      <c r="E278" s="318">
        <v>3860</v>
      </c>
      <c r="F278" s="18">
        <v>29349900</v>
      </c>
      <c r="G278" s="135">
        <v>0.18</v>
      </c>
    </row>
    <row r="279" spans="1:7" ht="30.75" customHeight="1">
      <c r="A279" s="131">
        <v>2662770501730</v>
      </c>
      <c r="B279" s="50" t="s">
        <v>617</v>
      </c>
      <c r="C279" s="31" t="s">
        <v>618</v>
      </c>
      <c r="D279" s="50" t="s">
        <v>252</v>
      </c>
      <c r="E279" s="318">
        <v>4940</v>
      </c>
      <c r="F279" s="18">
        <v>29349900</v>
      </c>
      <c r="G279" s="135">
        <v>0.18</v>
      </c>
    </row>
    <row r="280" spans="1:7" ht="30" customHeight="1">
      <c r="A280" s="131">
        <v>2652870501730</v>
      </c>
      <c r="B280" s="50" t="s">
        <v>619</v>
      </c>
      <c r="C280" s="31" t="s">
        <v>620</v>
      </c>
      <c r="D280" s="50" t="s">
        <v>252</v>
      </c>
      <c r="E280" s="318">
        <v>4200</v>
      </c>
      <c r="F280" s="18">
        <v>29349900</v>
      </c>
      <c r="G280" s="135">
        <v>0.18</v>
      </c>
    </row>
    <row r="281" spans="1:7" ht="30" customHeight="1">
      <c r="A281" s="131">
        <v>2662870501730</v>
      </c>
      <c r="B281" s="50" t="s">
        <v>621</v>
      </c>
      <c r="C281" s="31" t="s">
        <v>622</v>
      </c>
      <c r="D281" s="50" t="s">
        <v>252</v>
      </c>
      <c r="E281" s="318">
        <v>4820</v>
      </c>
      <c r="F281" s="18">
        <v>29349900</v>
      </c>
      <c r="G281" s="135">
        <v>0.18</v>
      </c>
    </row>
    <row r="282" spans="1:7" ht="29.25" customHeight="1">
      <c r="A282" s="131">
        <v>2652970501730</v>
      </c>
      <c r="B282" s="50" t="s">
        <v>623</v>
      </c>
      <c r="C282" s="31" t="s">
        <v>624</v>
      </c>
      <c r="D282" s="50" t="s">
        <v>252</v>
      </c>
      <c r="E282" s="318">
        <v>4330</v>
      </c>
      <c r="F282" s="18">
        <v>29349900</v>
      </c>
      <c r="G282" s="135">
        <v>0.18</v>
      </c>
    </row>
    <row r="283" spans="1:7" ht="30" customHeight="1">
      <c r="A283" s="131">
        <v>2663270501730</v>
      </c>
      <c r="B283" s="50" t="s">
        <v>625</v>
      </c>
      <c r="C283" s="23" t="s">
        <v>626</v>
      </c>
      <c r="D283" s="50" t="s">
        <v>252</v>
      </c>
      <c r="E283" s="318">
        <v>6230</v>
      </c>
      <c r="F283" s="18">
        <v>29349900</v>
      </c>
      <c r="G283" s="135">
        <v>0.18</v>
      </c>
    </row>
    <row r="284" spans="1:7" ht="28.5" customHeight="1">
      <c r="A284" s="146">
        <v>2653370501730</v>
      </c>
      <c r="B284" s="59" t="s">
        <v>627</v>
      </c>
      <c r="C284" s="23" t="s">
        <v>2361</v>
      </c>
      <c r="D284" s="59" t="s">
        <v>16</v>
      </c>
      <c r="E284" s="318">
        <v>5370</v>
      </c>
      <c r="F284" s="18">
        <v>29349900</v>
      </c>
      <c r="G284" s="135">
        <v>0.18</v>
      </c>
    </row>
    <row r="285" spans="1:7" ht="30" customHeight="1">
      <c r="A285" s="146">
        <v>2660170501730</v>
      </c>
      <c r="B285" s="59" t="s">
        <v>629</v>
      </c>
      <c r="C285" s="23" t="s">
        <v>630</v>
      </c>
      <c r="D285" s="59" t="s">
        <v>252</v>
      </c>
      <c r="E285" s="318">
        <v>3690</v>
      </c>
      <c r="F285" s="18">
        <v>29349900</v>
      </c>
      <c r="G285" s="135">
        <v>0.18</v>
      </c>
    </row>
    <row r="286" spans="1:7" ht="27.75" customHeight="1">
      <c r="A286" s="146">
        <v>2650870501730</v>
      </c>
      <c r="B286" s="59" t="s">
        <v>631</v>
      </c>
      <c r="C286" s="23" t="s">
        <v>632</v>
      </c>
      <c r="D286" s="59" t="s">
        <v>16</v>
      </c>
      <c r="E286" s="318">
        <v>4930</v>
      </c>
      <c r="F286" s="18">
        <v>29349900</v>
      </c>
      <c r="G286" s="135">
        <v>0.18</v>
      </c>
    </row>
    <row r="287" spans="1:7" ht="15.75" customHeight="1">
      <c r="A287" s="131">
        <v>2651070501730</v>
      </c>
      <c r="B287" s="50" t="s">
        <v>633</v>
      </c>
      <c r="C287" s="31" t="s">
        <v>634</v>
      </c>
      <c r="D287" s="50" t="s">
        <v>252</v>
      </c>
      <c r="E287" s="318">
        <v>6190</v>
      </c>
      <c r="F287" s="18">
        <v>29349900</v>
      </c>
      <c r="G287" s="135">
        <v>0.18</v>
      </c>
    </row>
    <row r="288" spans="1:7" ht="28.5" customHeight="1">
      <c r="A288" s="131">
        <v>2650570501730</v>
      </c>
      <c r="B288" s="50" t="s">
        <v>635</v>
      </c>
      <c r="C288" s="31" t="s">
        <v>636</v>
      </c>
      <c r="D288" s="50" t="s">
        <v>252</v>
      </c>
      <c r="E288" s="318">
        <v>7590</v>
      </c>
      <c r="F288" s="18">
        <v>29349900</v>
      </c>
      <c r="G288" s="135">
        <v>0.18</v>
      </c>
    </row>
    <row r="289" spans="1:7" ht="28.5" customHeight="1">
      <c r="A289" s="146">
        <v>2650170501730</v>
      </c>
      <c r="B289" s="50" t="s">
        <v>637</v>
      </c>
      <c r="C289" s="31" t="s">
        <v>638</v>
      </c>
      <c r="D289" s="50" t="s">
        <v>252</v>
      </c>
      <c r="E289" s="318">
        <v>3060</v>
      </c>
      <c r="F289" s="18">
        <v>29349900</v>
      </c>
      <c r="G289" s="135">
        <v>0.18</v>
      </c>
    </row>
    <row r="290" spans="1:7" ht="30" customHeight="1">
      <c r="A290" s="146">
        <v>2650270501730</v>
      </c>
      <c r="B290" s="50" t="s">
        <v>639</v>
      </c>
      <c r="C290" s="31" t="s">
        <v>640</v>
      </c>
      <c r="D290" s="50" t="s">
        <v>252</v>
      </c>
      <c r="E290" s="318">
        <v>3060</v>
      </c>
      <c r="F290" s="18">
        <v>29349900</v>
      </c>
      <c r="G290" s="135">
        <v>0.18</v>
      </c>
    </row>
    <row r="291" spans="1:7" ht="30" customHeight="1">
      <c r="A291" s="146">
        <v>2650370501730</v>
      </c>
      <c r="B291" s="50" t="s">
        <v>641</v>
      </c>
      <c r="C291" s="21" t="s">
        <v>642</v>
      </c>
      <c r="D291" s="50" t="s">
        <v>252</v>
      </c>
      <c r="E291" s="318">
        <v>3060</v>
      </c>
      <c r="F291" s="18">
        <v>29349900</v>
      </c>
      <c r="G291" s="135">
        <v>0.18</v>
      </c>
    </row>
    <row r="292" spans="1:7" ht="30" customHeight="1">
      <c r="A292" s="131">
        <v>2660270501730</v>
      </c>
      <c r="B292" s="50" t="s">
        <v>643</v>
      </c>
      <c r="C292" s="31" t="s">
        <v>644</v>
      </c>
      <c r="D292" s="50" t="s">
        <v>252</v>
      </c>
      <c r="E292" s="318">
        <v>2900</v>
      </c>
      <c r="F292" s="18">
        <v>29349900</v>
      </c>
      <c r="G292" s="135">
        <v>0.18</v>
      </c>
    </row>
    <row r="293" spans="1:7" ht="30.75" customHeight="1">
      <c r="A293" s="131">
        <v>2660370501730</v>
      </c>
      <c r="B293" s="50" t="s">
        <v>645</v>
      </c>
      <c r="C293" s="31" t="s">
        <v>2370</v>
      </c>
      <c r="D293" s="50" t="s">
        <v>252</v>
      </c>
      <c r="E293" s="318">
        <v>2870</v>
      </c>
      <c r="F293" s="18">
        <v>29349900</v>
      </c>
      <c r="G293" s="135">
        <v>0.18</v>
      </c>
    </row>
    <row r="294" spans="1:7" ht="30" customHeight="1">
      <c r="A294" s="131">
        <v>2660570101730</v>
      </c>
      <c r="B294" s="50" t="s">
        <v>646</v>
      </c>
      <c r="C294" s="31" t="s">
        <v>647</v>
      </c>
      <c r="D294" s="50" t="s">
        <v>252</v>
      </c>
      <c r="E294" s="318">
        <v>8490</v>
      </c>
      <c r="F294" s="18">
        <v>29349900</v>
      </c>
      <c r="G294" s="135">
        <v>0.18</v>
      </c>
    </row>
    <row r="295" spans="1:7" ht="20.100000000000001" customHeight="1">
      <c r="A295" s="133"/>
      <c r="B295" s="18"/>
      <c r="C295" s="20" t="s">
        <v>648</v>
      </c>
      <c r="D295" s="50"/>
      <c r="E295" s="323"/>
      <c r="F295" s="18"/>
      <c r="G295" s="135"/>
    </row>
    <row r="296" spans="1:7" ht="17.25" customHeight="1">
      <c r="A296" s="131">
        <v>3600185001730</v>
      </c>
      <c r="B296" s="50" t="s">
        <v>649</v>
      </c>
      <c r="C296" s="31" t="s">
        <v>650</v>
      </c>
      <c r="D296" s="50" t="s">
        <v>252</v>
      </c>
      <c r="E296" s="318">
        <v>2590</v>
      </c>
      <c r="F296" s="18">
        <v>29349900</v>
      </c>
      <c r="G296" s="135">
        <v>0.18</v>
      </c>
    </row>
    <row r="297" spans="1:7" ht="16.5" customHeight="1">
      <c r="A297" s="131">
        <v>3600100011730</v>
      </c>
      <c r="B297" s="50" t="s">
        <v>651</v>
      </c>
      <c r="C297" s="31" t="s">
        <v>652</v>
      </c>
      <c r="D297" s="50" t="s">
        <v>252</v>
      </c>
      <c r="E297" s="318">
        <v>4190</v>
      </c>
      <c r="F297" s="18">
        <v>29349900</v>
      </c>
      <c r="G297" s="135">
        <v>0.18</v>
      </c>
    </row>
    <row r="298" spans="1:7" ht="15.75" customHeight="1">
      <c r="A298" s="131">
        <v>3600100101730</v>
      </c>
      <c r="B298" s="50" t="s">
        <v>653</v>
      </c>
      <c r="C298" s="31" t="s">
        <v>654</v>
      </c>
      <c r="D298" s="50" t="s">
        <v>252</v>
      </c>
      <c r="E298" s="318">
        <v>22260</v>
      </c>
      <c r="F298" s="18">
        <v>29349900</v>
      </c>
      <c r="G298" s="135">
        <v>0.18</v>
      </c>
    </row>
    <row r="299" spans="1:7" ht="15" customHeight="1">
      <c r="A299" s="131">
        <v>3600281001730</v>
      </c>
      <c r="B299" s="50" t="s">
        <v>655</v>
      </c>
      <c r="C299" s="31" t="s">
        <v>656</v>
      </c>
      <c r="D299" s="50" t="s">
        <v>252</v>
      </c>
      <c r="E299" s="318">
        <v>2920</v>
      </c>
      <c r="F299" s="18">
        <v>29349900</v>
      </c>
      <c r="G299" s="135">
        <v>0.18</v>
      </c>
    </row>
    <row r="300" spans="1:7" ht="15.75" customHeight="1">
      <c r="A300" s="131">
        <v>3600200011730</v>
      </c>
      <c r="B300" s="50" t="s">
        <v>657</v>
      </c>
      <c r="C300" s="31" t="s">
        <v>658</v>
      </c>
      <c r="D300" s="50" t="s">
        <v>252</v>
      </c>
      <c r="E300" s="318">
        <v>16840</v>
      </c>
      <c r="F300" s="18">
        <v>29349900</v>
      </c>
      <c r="G300" s="135">
        <v>0.18</v>
      </c>
    </row>
    <row r="301" spans="1:7" ht="22.5" customHeight="1">
      <c r="A301" s="131">
        <v>3601000021730</v>
      </c>
      <c r="B301" s="50" t="s">
        <v>659</v>
      </c>
      <c r="C301" s="31" t="s">
        <v>660</v>
      </c>
      <c r="D301" s="50" t="s">
        <v>252</v>
      </c>
      <c r="E301" s="318">
        <v>3790</v>
      </c>
      <c r="F301" s="18">
        <v>29349900</v>
      </c>
      <c r="G301" s="135">
        <v>0.18</v>
      </c>
    </row>
    <row r="302" spans="1:7" ht="21.75" customHeight="1">
      <c r="A302" s="131">
        <v>3601000101730</v>
      </c>
      <c r="B302" s="50" t="s">
        <v>661</v>
      </c>
      <c r="C302" s="31" t="s">
        <v>662</v>
      </c>
      <c r="D302" s="50" t="s">
        <v>252</v>
      </c>
      <c r="E302" s="318">
        <v>12510</v>
      </c>
      <c r="F302" s="18">
        <v>29349900</v>
      </c>
      <c r="G302" s="135">
        <v>0.18</v>
      </c>
    </row>
    <row r="303" spans="1:7" ht="19.5" customHeight="1">
      <c r="A303" s="131">
        <v>3601000501730</v>
      </c>
      <c r="B303" s="50" t="s">
        <v>663</v>
      </c>
      <c r="C303" s="31" t="s">
        <v>664</v>
      </c>
      <c r="D303" s="50" t="s">
        <v>252</v>
      </c>
      <c r="E303" s="318">
        <v>52950</v>
      </c>
      <c r="F303" s="18">
        <v>29349900</v>
      </c>
      <c r="G303" s="135">
        <v>0.18</v>
      </c>
    </row>
    <row r="304" spans="1:7" s="7" customFormat="1" ht="15" customHeight="1">
      <c r="A304" s="131">
        <v>3601181001730</v>
      </c>
      <c r="B304" s="50" t="s">
        <v>665</v>
      </c>
      <c r="C304" s="31" t="s">
        <v>666</v>
      </c>
      <c r="D304" s="50" t="s">
        <v>252</v>
      </c>
      <c r="E304" s="318">
        <v>2760</v>
      </c>
      <c r="F304" s="18">
        <v>29349900</v>
      </c>
      <c r="G304" s="135">
        <v>0.18</v>
      </c>
    </row>
    <row r="305" spans="1:7" s="7" customFormat="1" ht="15.75" customHeight="1">
      <c r="A305" s="131">
        <v>3600300501730</v>
      </c>
      <c r="B305" s="50" t="s">
        <v>667</v>
      </c>
      <c r="C305" s="31" t="s">
        <v>668</v>
      </c>
      <c r="D305" s="50" t="s">
        <v>252</v>
      </c>
      <c r="E305" s="318">
        <v>4870</v>
      </c>
      <c r="F305" s="18">
        <v>29349900</v>
      </c>
      <c r="G305" s="135">
        <v>0.18</v>
      </c>
    </row>
    <row r="306" spans="1:7" s="7" customFormat="1" ht="17.25" customHeight="1">
      <c r="A306" s="131">
        <v>3601281001730</v>
      </c>
      <c r="B306" s="50" t="s">
        <v>669</v>
      </c>
      <c r="C306" s="31" t="s">
        <v>670</v>
      </c>
      <c r="D306" s="50" t="s">
        <v>16</v>
      </c>
      <c r="E306" s="318">
        <v>6440</v>
      </c>
      <c r="F306" s="18">
        <v>29349900</v>
      </c>
      <c r="G306" s="135">
        <v>0.18</v>
      </c>
    </row>
    <row r="307" spans="1:7" s="7" customFormat="1" ht="15" customHeight="1">
      <c r="A307" s="131">
        <v>3600800101730</v>
      </c>
      <c r="B307" s="50" t="s">
        <v>671</v>
      </c>
      <c r="C307" s="31" t="s">
        <v>672</v>
      </c>
      <c r="D307" s="50" t="s">
        <v>16</v>
      </c>
      <c r="E307" s="318">
        <v>6270</v>
      </c>
      <c r="F307" s="18">
        <v>29349900</v>
      </c>
      <c r="G307" s="135">
        <v>0.18</v>
      </c>
    </row>
    <row r="308" spans="1:7" s="33" customFormat="1" ht="15.75" customHeight="1">
      <c r="A308" s="131">
        <v>3600500501730</v>
      </c>
      <c r="B308" s="50" t="s">
        <v>673</v>
      </c>
      <c r="C308" s="31" t="s">
        <v>674</v>
      </c>
      <c r="D308" s="59" t="s">
        <v>16</v>
      </c>
      <c r="E308" s="318">
        <v>2570</v>
      </c>
      <c r="F308" s="18">
        <v>29349900</v>
      </c>
      <c r="G308" s="135">
        <v>0.18</v>
      </c>
    </row>
    <row r="309" spans="1:7" s="33" customFormat="1" ht="14.25" customHeight="1">
      <c r="A309" s="131">
        <v>3600600501730</v>
      </c>
      <c r="B309" s="50" t="s">
        <v>675</v>
      </c>
      <c r="C309" s="31" t="s">
        <v>676</v>
      </c>
      <c r="D309" s="59" t="s">
        <v>16</v>
      </c>
      <c r="E309" s="318">
        <v>4520</v>
      </c>
      <c r="F309" s="18">
        <v>29349900</v>
      </c>
      <c r="G309" s="135">
        <v>0.18</v>
      </c>
    </row>
    <row r="310" spans="1:7" s="33" customFormat="1" ht="15">
      <c r="A310" s="131"/>
      <c r="B310" s="50"/>
      <c r="C310" s="70" t="s">
        <v>2381</v>
      </c>
      <c r="D310" s="59"/>
      <c r="E310" s="318"/>
      <c r="F310" s="18"/>
      <c r="G310" s="135"/>
    </row>
    <row r="311" spans="1:7" s="33" customFormat="1" ht="15.75" customHeight="1">
      <c r="A311" s="131">
        <v>100400011730</v>
      </c>
      <c r="B311" s="50"/>
      <c r="C311" s="31" t="s">
        <v>2380</v>
      </c>
      <c r="D311" s="59"/>
      <c r="E311" s="318" t="s">
        <v>2338</v>
      </c>
      <c r="F311" s="18">
        <v>29349900</v>
      </c>
      <c r="G311" s="135">
        <v>0.18</v>
      </c>
    </row>
    <row r="312" spans="1:7" s="7" customFormat="1" ht="15">
      <c r="A312" s="272"/>
      <c r="B312" s="18"/>
      <c r="C312" s="70" t="s">
        <v>677</v>
      </c>
      <c r="D312" s="163"/>
      <c r="E312" s="324"/>
      <c r="F312" s="18"/>
      <c r="G312" s="135"/>
    </row>
    <row r="313" spans="1:7" s="7" customFormat="1" ht="28.5" customHeight="1">
      <c r="A313" s="131">
        <v>2151581001730</v>
      </c>
      <c r="B313" s="50" t="s">
        <v>678</v>
      </c>
      <c r="C313" s="31" t="s">
        <v>679</v>
      </c>
      <c r="D313" s="50" t="s">
        <v>252</v>
      </c>
      <c r="E313" s="318">
        <v>2340</v>
      </c>
      <c r="F313" s="18">
        <v>29349900</v>
      </c>
      <c r="G313" s="135">
        <v>0.18</v>
      </c>
    </row>
    <row r="314" spans="1:7" s="7" customFormat="1" ht="29.25" customHeight="1">
      <c r="A314" s="131">
        <v>2151880601730</v>
      </c>
      <c r="B314" s="50" t="s">
        <v>680</v>
      </c>
      <c r="C314" s="31" t="s">
        <v>681</v>
      </c>
      <c r="D314" s="50" t="s">
        <v>252</v>
      </c>
      <c r="E314" s="318">
        <v>2760</v>
      </c>
      <c r="F314" s="18">
        <v>29349900</v>
      </c>
      <c r="G314" s="135">
        <v>0.18</v>
      </c>
    </row>
    <row r="315" spans="1:7" s="7" customFormat="1" ht="18" customHeight="1">
      <c r="A315" s="131">
        <v>2151683001730</v>
      </c>
      <c r="B315" s="50" t="s">
        <v>682</v>
      </c>
      <c r="C315" s="31" t="s">
        <v>683</v>
      </c>
      <c r="D315" s="50" t="s">
        <v>252</v>
      </c>
      <c r="E315" s="318">
        <v>4960</v>
      </c>
      <c r="F315" s="18">
        <v>29349900</v>
      </c>
      <c r="G315" s="135">
        <v>0.18</v>
      </c>
    </row>
    <row r="316" spans="1:7" s="7" customFormat="1" ht="15" customHeight="1">
      <c r="A316" s="131">
        <v>2602980501730</v>
      </c>
      <c r="B316" s="50" t="s">
        <v>684</v>
      </c>
      <c r="C316" s="31" t="s">
        <v>685</v>
      </c>
      <c r="D316" s="50" t="s">
        <v>252</v>
      </c>
      <c r="E316" s="318">
        <v>2060</v>
      </c>
      <c r="F316" s="18">
        <v>29349900</v>
      </c>
      <c r="G316" s="135">
        <v>0.18</v>
      </c>
    </row>
    <row r="317" spans="1:7" s="7" customFormat="1" ht="15" customHeight="1">
      <c r="A317" s="131">
        <v>2151780601730</v>
      </c>
      <c r="B317" s="50" t="s">
        <v>686</v>
      </c>
      <c r="C317" s="31" t="s">
        <v>687</v>
      </c>
      <c r="D317" s="50" t="s">
        <v>252</v>
      </c>
      <c r="E317" s="318">
        <v>2050</v>
      </c>
      <c r="F317" s="18">
        <v>29349900</v>
      </c>
      <c r="G317" s="135">
        <v>0.18</v>
      </c>
    </row>
    <row r="318" spans="1:7" s="7" customFormat="1" ht="13.5" customHeight="1">
      <c r="A318" s="131">
        <v>2100280501730</v>
      </c>
      <c r="B318" s="50" t="s">
        <v>688</v>
      </c>
      <c r="C318" s="31" t="s">
        <v>689</v>
      </c>
      <c r="D318" s="50" t="s">
        <v>16</v>
      </c>
      <c r="E318" s="318">
        <v>10660</v>
      </c>
      <c r="F318" s="18">
        <v>29349900</v>
      </c>
      <c r="G318" s="135">
        <v>0.18</v>
      </c>
    </row>
    <row r="319" spans="1:7" s="7" customFormat="1" ht="15.75" customHeight="1">
      <c r="A319" s="146">
        <v>2151280501730</v>
      </c>
      <c r="B319" s="59" t="s">
        <v>690</v>
      </c>
      <c r="C319" s="23" t="s">
        <v>691</v>
      </c>
      <c r="D319" s="59" t="s">
        <v>16</v>
      </c>
      <c r="E319" s="318">
        <v>2260</v>
      </c>
      <c r="F319" s="18">
        <v>29349900</v>
      </c>
      <c r="G319" s="135">
        <v>0.18</v>
      </c>
    </row>
    <row r="320" spans="1:7" s="7" customFormat="1" ht="15" customHeight="1">
      <c r="A320" s="146">
        <v>2151381001730</v>
      </c>
      <c r="B320" s="59" t="s">
        <v>692</v>
      </c>
      <c r="C320" s="23" t="s">
        <v>693</v>
      </c>
      <c r="D320" s="59" t="s">
        <v>16</v>
      </c>
      <c r="E320" s="318">
        <v>3670</v>
      </c>
      <c r="F320" s="18">
        <v>29349900</v>
      </c>
      <c r="G320" s="135">
        <v>0.18</v>
      </c>
    </row>
    <row r="321" spans="1:7" s="7" customFormat="1" ht="29.25" customHeight="1">
      <c r="A321" s="146">
        <v>2151481001730</v>
      </c>
      <c r="B321" s="59" t="s">
        <v>694</v>
      </c>
      <c r="C321" s="23" t="s">
        <v>695</v>
      </c>
      <c r="D321" s="59" t="s">
        <v>16</v>
      </c>
      <c r="E321" s="318">
        <v>3450</v>
      </c>
      <c r="F321" s="18">
        <v>29349900</v>
      </c>
      <c r="G321" s="135">
        <v>0.18</v>
      </c>
    </row>
    <row r="322" spans="1:7" s="7" customFormat="1" ht="21.75" customHeight="1">
      <c r="A322" s="146">
        <v>2151181001730</v>
      </c>
      <c r="B322" s="59" t="s">
        <v>696</v>
      </c>
      <c r="C322" s="23" t="s">
        <v>697</v>
      </c>
      <c r="D322" s="59" t="s">
        <v>16</v>
      </c>
      <c r="E322" s="318">
        <v>2500</v>
      </c>
      <c r="F322" s="18">
        <v>29349900</v>
      </c>
      <c r="G322" s="135">
        <v>0.18</v>
      </c>
    </row>
    <row r="323" spans="1:7" s="7" customFormat="1" ht="17.25" customHeight="1">
      <c r="A323" s="146">
        <v>2151100011730</v>
      </c>
      <c r="B323" s="59" t="s">
        <v>698</v>
      </c>
      <c r="C323" s="23" t="s">
        <v>699</v>
      </c>
      <c r="D323" s="59" t="s">
        <v>16</v>
      </c>
      <c r="E323" s="318">
        <v>5190</v>
      </c>
      <c r="F323" s="18">
        <v>29349900</v>
      </c>
      <c r="G323" s="135">
        <v>0.18</v>
      </c>
    </row>
    <row r="324" spans="1:7" s="7" customFormat="1" ht="29.25" customHeight="1">
      <c r="A324" s="146">
        <v>3100180501730</v>
      </c>
      <c r="B324" s="59" t="s">
        <v>700</v>
      </c>
      <c r="C324" s="23" t="s">
        <v>2362</v>
      </c>
      <c r="D324" s="59" t="s">
        <v>16</v>
      </c>
      <c r="E324" s="318">
        <v>2170</v>
      </c>
      <c r="F324" s="18">
        <v>29349900</v>
      </c>
      <c r="G324" s="135">
        <v>0.18</v>
      </c>
    </row>
    <row r="325" spans="1:7" s="7" customFormat="1" ht="15">
      <c r="A325" s="133"/>
      <c r="B325" s="18"/>
      <c r="C325" s="20" t="s">
        <v>702</v>
      </c>
      <c r="D325" s="50"/>
      <c r="E325" s="323"/>
      <c r="F325" s="18"/>
      <c r="G325" s="135"/>
    </row>
    <row r="326" spans="1:7" s="33" customFormat="1" ht="29.25" customHeight="1">
      <c r="A326" s="131">
        <v>2600200101730</v>
      </c>
      <c r="B326" s="50" t="s">
        <v>703</v>
      </c>
      <c r="C326" s="31" t="s">
        <v>704</v>
      </c>
      <c r="D326" s="50" t="s">
        <v>16</v>
      </c>
      <c r="E326" s="318">
        <v>5310</v>
      </c>
      <c r="F326" s="18">
        <v>39139090</v>
      </c>
      <c r="G326" s="135">
        <v>0.18</v>
      </c>
    </row>
    <row r="327" spans="1:7" s="33" customFormat="1" ht="27.75" customHeight="1">
      <c r="A327" s="131">
        <v>2600201001730</v>
      </c>
      <c r="B327" s="50" t="s">
        <v>705</v>
      </c>
      <c r="C327" s="31" t="s">
        <v>706</v>
      </c>
      <c r="D327" s="50" t="s">
        <v>252</v>
      </c>
      <c r="E327" s="318">
        <v>50720</v>
      </c>
      <c r="F327" s="18">
        <v>39139090</v>
      </c>
      <c r="G327" s="135">
        <v>0.18</v>
      </c>
    </row>
    <row r="328" spans="1:7" s="7" customFormat="1" ht="29.25" customHeight="1">
      <c r="A328" s="131">
        <v>2600501001730</v>
      </c>
      <c r="B328" s="50" t="s">
        <v>707</v>
      </c>
      <c r="C328" s="31" t="s">
        <v>708</v>
      </c>
      <c r="D328" s="50" t="s">
        <v>252</v>
      </c>
      <c r="E328" s="318">
        <v>6890</v>
      </c>
      <c r="F328" s="18">
        <v>39139090</v>
      </c>
      <c r="G328" s="135">
        <v>0.18</v>
      </c>
    </row>
    <row r="329" spans="1:7" s="7" customFormat="1" ht="29.25" customHeight="1">
      <c r="A329" s="131">
        <v>2600502501730</v>
      </c>
      <c r="B329" s="50" t="s">
        <v>709</v>
      </c>
      <c r="C329" s="31" t="s">
        <v>710</v>
      </c>
      <c r="D329" s="50" t="s">
        <v>252</v>
      </c>
      <c r="E329" s="318">
        <v>13350</v>
      </c>
      <c r="F329" s="18">
        <v>39139090</v>
      </c>
      <c r="G329" s="135">
        <v>0.18</v>
      </c>
    </row>
    <row r="330" spans="1:7" s="7" customFormat="1" ht="27.75" customHeight="1">
      <c r="A330" s="131">
        <v>2600505001730</v>
      </c>
      <c r="B330" s="50" t="s">
        <v>711</v>
      </c>
      <c r="C330" s="31" t="s">
        <v>712</v>
      </c>
      <c r="D330" s="50" t="s">
        <v>16</v>
      </c>
      <c r="E330" s="318">
        <v>20520</v>
      </c>
      <c r="F330" s="18">
        <v>39139090</v>
      </c>
      <c r="G330" s="135">
        <v>0.18</v>
      </c>
    </row>
    <row r="331" spans="1:7" s="7" customFormat="1" ht="27.75" customHeight="1">
      <c r="A331" s="131">
        <v>2600510001730</v>
      </c>
      <c r="B331" s="50" t="s">
        <v>713</v>
      </c>
      <c r="C331" s="31" t="s">
        <v>714</v>
      </c>
      <c r="D331" s="50" t="s">
        <v>16</v>
      </c>
      <c r="E331" s="318">
        <v>37810</v>
      </c>
      <c r="F331" s="18">
        <v>39139090</v>
      </c>
      <c r="G331" s="135">
        <v>0.18</v>
      </c>
    </row>
    <row r="332" spans="1:7" s="7" customFormat="1" ht="15" customHeight="1">
      <c r="A332" s="131">
        <v>2600301001730</v>
      </c>
      <c r="B332" s="50" t="s">
        <v>715</v>
      </c>
      <c r="C332" s="31" t="s">
        <v>716</v>
      </c>
      <c r="D332" s="50" t="s">
        <v>16</v>
      </c>
      <c r="E332" s="318">
        <v>69820</v>
      </c>
      <c r="F332" s="18">
        <v>39139090</v>
      </c>
      <c r="G332" s="135">
        <v>0.18</v>
      </c>
    </row>
    <row r="333" spans="1:7" s="7" customFormat="1" ht="20.100000000000001" customHeight="1">
      <c r="A333" s="133"/>
      <c r="B333" s="18"/>
      <c r="C333" s="20" t="s">
        <v>717</v>
      </c>
      <c r="D333" s="50"/>
      <c r="E333" s="323"/>
      <c r="F333" s="18"/>
      <c r="G333" s="135"/>
    </row>
    <row r="334" spans="1:7" s="7" customFormat="1" ht="17.25" customHeight="1">
      <c r="A334" s="131">
        <v>2601282001730</v>
      </c>
      <c r="B334" s="50" t="s">
        <v>718</v>
      </c>
      <c r="C334" s="31" t="s">
        <v>719</v>
      </c>
      <c r="D334" s="50" t="s">
        <v>16</v>
      </c>
      <c r="E334" s="318">
        <v>1510</v>
      </c>
      <c r="F334" s="18">
        <v>29349900</v>
      </c>
      <c r="G334" s="135">
        <v>0.18</v>
      </c>
    </row>
    <row r="335" spans="1:7" s="7" customFormat="1" ht="18" customHeight="1">
      <c r="A335" s="131">
        <v>2601285001730</v>
      </c>
      <c r="B335" s="50" t="s">
        <v>720</v>
      </c>
      <c r="C335" s="31" t="s">
        <v>721</v>
      </c>
      <c r="D335" s="50" t="s">
        <v>16</v>
      </c>
      <c r="E335" s="318">
        <v>2400</v>
      </c>
      <c r="F335" s="18">
        <v>29349900</v>
      </c>
      <c r="G335" s="135">
        <v>0.18</v>
      </c>
    </row>
    <row r="336" spans="1:7" s="7" customFormat="1" ht="18.75" customHeight="1">
      <c r="A336" s="131">
        <v>2601210001730</v>
      </c>
      <c r="B336" s="50" t="s">
        <v>722</v>
      </c>
      <c r="C336" s="31" t="s">
        <v>723</v>
      </c>
      <c r="D336" s="50" t="s">
        <v>16</v>
      </c>
      <c r="E336" s="318">
        <v>4570</v>
      </c>
      <c r="F336" s="18">
        <v>29349900</v>
      </c>
      <c r="G336" s="135">
        <v>0.18</v>
      </c>
    </row>
    <row r="337" spans="1:7" s="7" customFormat="1" ht="17.25" customHeight="1">
      <c r="A337" s="131">
        <v>2601182001730</v>
      </c>
      <c r="B337" s="50" t="s">
        <v>724</v>
      </c>
      <c r="C337" s="31" t="s">
        <v>725</v>
      </c>
      <c r="D337" s="50" t="s">
        <v>16</v>
      </c>
      <c r="E337" s="318">
        <v>3280</v>
      </c>
      <c r="F337" s="18">
        <v>29349900</v>
      </c>
      <c r="G337" s="135">
        <v>0.18</v>
      </c>
    </row>
    <row r="338" spans="1:7" s="7" customFormat="1" ht="15.75" customHeight="1">
      <c r="A338" s="131">
        <v>2601110001730</v>
      </c>
      <c r="B338" s="50" t="s">
        <v>726</v>
      </c>
      <c r="C338" s="31" t="s">
        <v>727</v>
      </c>
      <c r="D338" s="50" t="s">
        <v>16</v>
      </c>
      <c r="E338" s="318">
        <v>8220</v>
      </c>
      <c r="F338" s="18">
        <v>29349900</v>
      </c>
      <c r="G338" s="135">
        <v>0.18</v>
      </c>
    </row>
    <row r="339" spans="1:7" s="7" customFormat="1" ht="15" customHeight="1">
      <c r="A339" s="131">
        <v>2601480061730</v>
      </c>
      <c r="B339" s="50" t="s">
        <v>728</v>
      </c>
      <c r="C339" s="31" t="s">
        <v>729</v>
      </c>
      <c r="D339" s="50" t="s">
        <v>16</v>
      </c>
      <c r="E339" s="318">
        <v>3420</v>
      </c>
      <c r="F339" s="18">
        <v>29349900</v>
      </c>
      <c r="G339" s="135">
        <v>0.18</v>
      </c>
    </row>
    <row r="340" spans="1:7" s="7" customFormat="1" ht="16.5" customHeight="1">
      <c r="A340" s="131">
        <v>2601580061730</v>
      </c>
      <c r="B340" s="50" t="s">
        <v>730</v>
      </c>
      <c r="C340" s="31" t="s">
        <v>731</v>
      </c>
      <c r="D340" s="50" t="s">
        <v>16</v>
      </c>
      <c r="E340" s="318">
        <v>3020</v>
      </c>
      <c r="F340" s="18">
        <v>29349900</v>
      </c>
      <c r="G340" s="135">
        <v>0.18</v>
      </c>
    </row>
    <row r="341" spans="1:7" s="7" customFormat="1" ht="15.75" customHeight="1">
      <c r="A341" s="131">
        <v>2602584001730</v>
      </c>
      <c r="B341" s="50" t="s">
        <v>732</v>
      </c>
      <c r="C341" s="31" t="s">
        <v>733</v>
      </c>
      <c r="D341" s="50" t="s">
        <v>16</v>
      </c>
      <c r="E341" s="318">
        <v>6470</v>
      </c>
      <c r="F341" s="18">
        <v>29349900</v>
      </c>
      <c r="G341" s="135">
        <v>0.18</v>
      </c>
    </row>
    <row r="342" spans="1:7" s="7" customFormat="1" ht="18" customHeight="1">
      <c r="A342" s="131">
        <v>2601680061730</v>
      </c>
      <c r="B342" s="50" t="s">
        <v>734</v>
      </c>
      <c r="C342" s="31" t="s">
        <v>735</v>
      </c>
      <c r="D342" s="50" t="s">
        <v>16</v>
      </c>
      <c r="E342" s="318">
        <v>2530</v>
      </c>
      <c r="F342" s="18">
        <v>29349900</v>
      </c>
      <c r="G342" s="135">
        <v>0.18</v>
      </c>
    </row>
    <row r="343" spans="1:7" s="7" customFormat="1" ht="29.25" customHeight="1">
      <c r="A343" s="131">
        <v>2602680061730</v>
      </c>
      <c r="B343" s="50" t="s">
        <v>736</v>
      </c>
      <c r="C343" s="31" t="s">
        <v>737</v>
      </c>
      <c r="D343" s="50" t="s">
        <v>16</v>
      </c>
      <c r="E343" s="318">
        <v>2130</v>
      </c>
      <c r="F343" s="18">
        <v>29349900</v>
      </c>
      <c r="G343" s="135">
        <v>0.18</v>
      </c>
    </row>
    <row r="344" spans="1:7" s="7" customFormat="1" ht="18.75" customHeight="1">
      <c r="A344" s="131">
        <v>2602580061730</v>
      </c>
      <c r="B344" s="50" t="s">
        <v>738</v>
      </c>
      <c r="C344" s="31" t="s">
        <v>739</v>
      </c>
      <c r="D344" s="50" t="s">
        <v>16</v>
      </c>
      <c r="E344" s="318">
        <v>2330</v>
      </c>
      <c r="F344" s="18">
        <v>29349900</v>
      </c>
      <c r="G344" s="135">
        <v>0.18</v>
      </c>
    </row>
    <row r="345" spans="1:7" s="7" customFormat="1" ht="20.100000000000001" customHeight="1">
      <c r="A345" s="131"/>
      <c r="B345" s="18"/>
      <c r="C345" s="29" t="s">
        <v>740</v>
      </c>
      <c r="D345" s="50"/>
      <c r="E345" s="323"/>
      <c r="F345" s="18"/>
      <c r="G345" s="135"/>
    </row>
    <row r="346" spans="1:7" s="7" customFormat="1" ht="27" customHeight="1">
      <c r="A346" s="131">
        <v>2606100011730</v>
      </c>
      <c r="B346" s="50" t="s">
        <v>741</v>
      </c>
      <c r="C346" s="31" t="s">
        <v>742</v>
      </c>
      <c r="D346" s="50" t="s">
        <v>16</v>
      </c>
      <c r="E346" s="318">
        <v>3920</v>
      </c>
      <c r="F346" s="18">
        <v>29349900</v>
      </c>
      <c r="G346" s="135">
        <v>0.18</v>
      </c>
    </row>
    <row r="347" spans="1:7" ht="27.75" customHeight="1">
      <c r="A347" s="131">
        <v>2602400011730</v>
      </c>
      <c r="B347" s="50" t="s">
        <v>743</v>
      </c>
      <c r="C347" s="31" t="s">
        <v>744</v>
      </c>
      <c r="D347" s="59" t="s">
        <v>16</v>
      </c>
      <c r="E347" s="318">
        <v>9240</v>
      </c>
      <c r="F347" s="18">
        <v>29349900</v>
      </c>
      <c r="G347" s="135">
        <v>0.18</v>
      </c>
    </row>
    <row r="348" spans="1:7" s="7" customFormat="1" ht="19.5" customHeight="1">
      <c r="A348" s="133"/>
      <c r="B348" s="18"/>
      <c r="C348" s="20" t="s">
        <v>745</v>
      </c>
      <c r="D348" s="50"/>
      <c r="E348" s="323"/>
      <c r="F348" s="18"/>
      <c r="G348" s="135"/>
    </row>
    <row r="349" spans="1:7" s="7" customFormat="1" ht="14.25" customHeight="1">
      <c r="A349" s="131">
        <v>2600480101730</v>
      </c>
      <c r="B349" s="50" t="s">
        <v>746</v>
      </c>
      <c r="C349" s="31" t="s">
        <v>747</v>
      </c>
      <c r="D349" s="50" t="s">
        <v>16</v>
      </c>
      <c r="E349" s="318">
        <v>2640</v>
      </c>
      <c r="F349" s="18">
        <v>29339900</v>
      </c>
      <c r="G349" s="135">
        <v>0.18</v>
      </c>
    </row>
    <row r="350" spans="1:7" s="7" customFormat="1" ht="45">
      <c r="A350" s="131">
        <v>2602300011730</v>
      </c>
      <c r="B350" s="50" t="s">
        <v>748</v>
      </c>
      <c r="C350" s="31" t="s">
        <v>749</v>
      </c>
      <c r="D350" s="50" t="s">
        <v>16</v>
      </c>
      <c r="E350" s="318">
        <v>10930</v>
      </c>
      <c r="F350" s="18">
        <v>29339900</v>
      </c>
      <c r="G350" s="135">
        <v>0.18</v>
      </c>
    </row>
    <row r="351" spans="1:7" s="7" customFormat="1" ht="28.5" customHeight="1">
      <c r="A351" s="131">
        <v>2602100011730</v>
      </c>
      <c r="B351" s="50" t="s">
        <v>750</v>
      </c>
      <c r="C351" s="31" t="s">
        <v>751</v>
      </c>
      <c r="D351" s="50" t="s">
        <v>16</v>
      </c>
      <c r="E351" s="318">
        <v>9010</v>
      </c>
      <c r="F351" s="18">
        <v>29339900</v>
      </c>
      <c r="G351" s="135">
        <v>0.18</v>
      </c>
    </row>
    <row r="352" spans="1:7" s="7" customFormat="1" ht="20.100000000000001" customHeight="1">
      <c r="A352" s="133"/>
      <c r="B352" s="18"/>
      <c r="C352" s="20" t="s">
        <v>752</v>
      </c>
      <c r="D352" s="50"/>
      <c r="E352" s="323"/>
      <c r="F352" s="18"/>
      <c r="G352" s="135"/>
    </row>
    <row r="353" spans="1:7" ht="14.25" customHeight="1">
      <c r="A353" s="131">
        <v>3600701001730</v>
      </c>
      <c r="B353" s="50" t="s">
        <v>753</v>
      </c>
      <c r="C353" s="31" t="s">
        <v>754</v>
      </c>
      <c r="D353" s="50" t="s">
        <v>252</v>
      </c>
      <c r="E353" s="318">
        <v>2590</v>
      </c>
      <c r="F353" s="158">
        <v>29221990</v>
      </c>
      <c r="G353" s="135">
        <v>0.18</v>
      </c>
    </row>
    <row r="354" spans="1:7" s="7" customFormat="1" ht="15.75" customHeight="1">
      <c r="A354" s="131">
        <v>3600710001730</v>
      </c>
      <c r="B354" s="50" t="s">
        <v>755</v>
      </c>
      <c r="C354" s="31" t="s">
        <v>756</v>
      </c>
      <c r="D354" s="50" t="s">
        <v>16</v>
      </c>
      <c r="E354" s="318">
        <v>8500</v>
      </c>
      <c r="F354" s="158">
        <v>29221990</v>
      </c>
      <c r="G354" s="135">
        <v>0.18</v>
      </c>
    </row>
    <row r="355" spans="1:7" s="7" customFormat="1" ht="18" customHeight="1">
      <c r="A355" s="131">
        <v>3600750001730</v>
      </c>
      <c r="B355" s="50" t="s">
        <v>757</v>
      </c>
      <c r="C355" s="31" t="s">
        <v>758</v>
      </c>
      <c r="D355" s="50" t="s">
        <v>16</v>
      </c>
      <c r="E355" s="318">
        <v>36680</v>
      </c>
      <c r="F355" s="158">
        <v>29221990</v>
      </c>
      <c r="G355" s="135">
        <v>0.18</v>
      </c>
    </row>
    <row r="356" spans="1:7" s="7" customFormat="1" ht="14.25" customHeight="1">
      <c r="A356" s="131">
        <v>3601310001730</v>
      </c>
      <c r="B356" s="50" t="s">
        <v>759</v>
      </c>
      <c r="C356" s="31" t="s">
        <v>760</v>
      </c>
      <c r="D356" s="50" t="s">
        <v>16</v>
      </c>
      <c r="E356" s="318">
        <v>10190</v>
      </c>
      <c r="F356" s="158">
        <v>29221990</v>
      </c>
      <c r="G356" s="135">
        <v>0.18</v>
      </c>
    </row>
    <row r="357" spans="1:7" ht="16.5" customHeight="1">
      <c r="A357" s="271" t="s">
        <v>761</v>
      </c>
      <c r="B357" s="59" t="s">
        <v>762</v>
      </c>
      <c r="C357" s="31" t="s">
        <v>763</v>
      </c>
      <c r="D357" s="50" t="s">
        <v>252</v>
      </c>
      <c r="E357" s="318">
        <v>5100</v>
      </c>
      <c r="F357" s="158">
        <v>29221990</v>
      </c>
      <c r="G357" s="135">
        <v>0.18</v>
      </c>
    </row>
    <row r="358" spans="1:7" s="7" customFormat="1" ht="14.25" customHeight="1">
      <c r="A358" s="131">
        <v>3601405001730</v>
      </c>
      <c r="B358" s="50" t="s">
        <v>764</v>
      </c>
      <c r="C358" s="31" t="s">
        <v>765</v>
      </c>
      <c r="D358" s="50" t="s">
        <v>16</v>
      </c>
      <c r="E358" s="318">
        <v>10920</v>
      </c>
      <c r="F358" s="18">
        <v>29339900</v>
      </c>
      <c r="G358" s="135">
        <v>0.18</v>
      </c>
    </row>
    <row r="359" spans="1:7" s="7" customFormat="1" ht="28.5" customHeight="1">
      <c r="A359" s="131">
        <v>3601505001730</v>
      </c>
      <c r="B359" s="50" t="s">
        <v>766</v>
      </c>
      <c r="C359" s="31" t="s">
        <v>767</v>
      </c>
      <c r="D359" s="50" t="s">
        <v>16</v>
      </c>
      <c r="E359" s="318">
        <v>17020</v>
      </c>
      <c r="F359" s="18">
        <v>29339900</v>
      </c>
      <c r="G359" s="135">
        <v>0.18</v>
      </c>
    </row>
    <row r="360" spans="1:7" s="7" customFormat="1" ht="20.25" customHeight="1">
      <c r="A360" s="131">
        <v>3601605001730</v>
      </c>
      <c r="B360" s="50" t="s">
        <v>768</v>
      </c>
      <c r="C360" s="31" t="s">
        <v>769</v>
      </c>
      <c r="D360" s="50" t="s">
        <v>16</v>
      </c>
      <c r="E360" s="318">
        <v>13280</v>
      </c>
      <c r="F360" s="18">
        <v>29349900</v>
      </c>
      <c r="G360" s="135">
        <v>0.18</v>
      </c>
    </row>
    <row r="361" spans="1:7" s="7" customFormat="1" ht="18" customHeight="1">
      <c r="A361" s="131">
        <v>3601805001730</v>
      </c>
      <c r="B361" s="50" t="s">
        <v>770</v>
      </c>
      <c r="C361" s="31" t="s">
        <v>771</v>
      </c>
      <c r="D361" s="50" t="s">
        <v>16</v>
      </c>
      <c r="E361" s="318">
        <v>12760</v>
      </c>
      <c r="F361" s="18">
        <v>29349900</v>
      </c>
      <c r="G361" s="135">
        <v>0.18</v>
      </c>
    </row>
    <row r="362" spans="1:7" s="7" customFormat="1" ht="27.75" customHeight="1">
      <c r="A362" s="131">
        <v>3601905001730</v>
      </c>
      <c r="B362" s="50" t="s">
        <v>773</v>
      </c>
      <c r="C362" s="31" t="s">
        <v>2394</v>
      </c>
      <c r="D362" s="50" t="s">
        <v>16</v>
      </c>
      <c r="E362" s="318">
        <v>19660</v>
      </c>
      <c r="F362" s="18">
        <v>29349900</v>
      </c>
      <c r="G362" s="135">
        <v>0.18</v>
      </c>
    </row>
    <row r="363" spans="1:7" s="7" customFormat="1" ht="20.25" customHeight="1">
      <c r="A363" s="131">
        <v>3602000051730</v>
      </c>
      <c r="B363" s="50" t="s">
        <v>775</v>
      </c>
      <c r="C363" s="31" t="s">
        <v>776</v>
      </c>
      <c r="D363" s="50" t="s">
        <v>16</v>
      </c>
      <c r="E363" s="318">
        <v>3720</v>
      </c>
      <c r="F363" s="18">
        <v>29349900</v>
      </c>
      <c r="G363" s="135">
        <v>0.18</v>
      </c>
    </row>
    <row r="364" spans="1:7" ht="20.100000000000001" customHeight="1">
      <c r="A364" s="133"/>
      <c r="B364" s="18"/>
      <c r="C364" s="20" t="s">
        <v>777</v>
      </c>
      <c r="D364" s="50"/>
      <c r="E364" s="323"/>
      <c r="F364" s="18"/>
      <c r="G364" s="135"/>
    </row>
    <row r="365" spans="1:7" ht="20.100000000000001" customHeight="1">
      <c r="A365" s="133"/>
      <c r="B365" s="18"/>
      <c r="C365" s="20" t="s">
        <v>778</v>
      </c>
      <c r="D365" s="50"/>
      <c r="E365" s="323"/>
      <c r="F365" s="18"/>
      <c r="G365" s="135"/>
    </row>
    <row r="366" spans="1:7" s="27" customFormat="1" ht="27" customHeight="1">
      <c r="A366" s="131">
        <v>2160900011730</v>
      </c>
      <c r="B366" s="50" t="s">
        <v>779</v>
      </c>
      <c r="C366" s="31" t="s">
        <v>780</v>
      </c>
      <c r="D366" s="50" t="s">
        <v>16</v>
      </c>
      <c r="E366" s="318">
        <v>17890</v>
      </c>
      <c r="F366" s="18">
        <v>38220090</v>
      </c>
      <c r="G366" s="135">
        <v>0.12</v>
      </c>
    </row>
    <row r="367" spans="1:7" ht="19.5" customHeight="1">
      <c r="A367" s="131">
        <v>2160600011730</v>
      </c>
      <c r="B367" s="50" t="s">
        <v>781</v>
      </c>
      <c r="C367" s="31" t="s">
        <v>782</v>
      </c>
      <c r="D367" s="50" t="s">
        <v>16</v>
      </c>
      <c r="E367" s="318">
        <v>12880</v>
      </c>
      <c r="F367" s="18">
        <v>38220090</v>
      </c>
      <c r="G367" s="135">
        <v>0.12</v>
      </c>
    </row>
    <row r="368" spans="1:7" ht="32.25" customHeight="1">
      <c r="A368" s="131">
        <v>2160700011730</v>
      </c>
      <c r="B368" s="50" t="s">
        <v>783</v>
      </c>
      <c r="C368" s="31" t="s">
        <v>784</v>
      </c>
      <c r="D368" s="50" t="s">
        <v>16</v>
      </c>
      <c r="E368" s="318">
        <v>12990</v>
      </c>
      <c r="F368" s="18">
        <v>38220090</v>
      </c>
      <c r="G368" s="135">
        <v>0.12</v>
      </c>
    </row>
    <row r="369" spans="1:7" ht="20.100000000000001" customHeight="1">
      <c r="A369" s="131"/>
      <c r="B369" s="18"/>
      <c r="C369" s="20" t="s">
        <v>785</v>
      </c>
      <c r="D369" s="50"/>
      <c r="E369" s="323"/>
      <c r="F369" s="18"/>
      <c r="G369" s="135"/>
    </row>
    <row r="370" spans="1:7" ht="30.75" customHeight="1">
      <c r="A370" s="131">
        <v>2603100011730</v>
      </c>
      <c r="B370" s="50" t="s">
        <v>786</v>
      </c>
      <c r="C370" s="31" t="s">
        <v>787</v>
      </c>
      <c r="D370" s="50" t="s">
        <v>16</v>
      </c>
      <c r="E370" s="318">
        <v>12900</v>
      </c>
      <c r="F370" s="18">
        <v>38220090</v>
      </c>
      <c r="G370" s="135">
        <v>0.12</v>
      </c>
    </row>
    <row r="371" spans="1:7" ht="27.75" customHeight="1">
      <c r="A371" s="131">
        <v>2603300011730</v>
      </c>
      <c r="B371" s="50" t="s">
        <v>788</v>
      </c>
      <c r="C371" s="31" t="s">
        <v>789</v>
      </c>
      <c r="D371" s="50" t="s">
        <v>16</v>
      </c>
      <c r="E371" s="318">
        <v>4840</v>
      </c>
      <c r="F371" s="18">
        <v>38220090</v>
      </c>
      <c r="G371" s="135">
        <v>0.12</v>
      </c>
    </row>
    <row r="372" spans="1:7" ht="27.75" customHeight="1">
      <c r="A372" s="131">
        <v>2601800011730</v>
      </c>
      <c r="B372" s="50" t="s">
        <v>790</v>
      </c>
      <c r="C372" s="31" t="s">
        <v>791</v>
      </c>
      <c r="D372" s="50" t="s">
        <v>16</v>
      </c>
      <c r="E372" s="318">
        <v>3860</v>
      </c>
      <c r="F372" s="18">
        <v>38220090</v>
      </c>
      <c r="G372" s="135">
        <v>0.12</v>
      </c>
    </row>
    <row r="373" spans="1:7" ht="27" customHeight="1">
      <c r="A373" s="131">
        <v>2624800021730</v>
      </c>
      <c r="B373" s="50" t="s">
        <v>792</v>
      </c>
      <c r="C373" s="31" t="s">
        <v>793</v>
      </c>
      <c r="D373" s="50" t="s">
        <v>16</v>
      </c>
      <c r="E373" s="318">
        <v>9500</v>
      </c>
      <c r="F373" s="18">
        <v>38220090</v>
      </c>
      <c r="G373" s="135">
        <v>0.12</v>
      </c>
    </row>
    <row r="374" spans="1:7" ht="29.25" customHeight="1">
      <c r="A374" s="146">
        <v>2601900011730</v>
      </c>
      <c r="B374" s="50" t="s">
        <v>794</v>
      </c>
      <c r="C374" s="31" t="s">
        <v>795</v>
      </c>
      <c r="D374" s="50" t="s">
        <v>252</v>
      </c>
      <c r="E374" s="318">
        <v>7080</v>
      </c>
      <c r="F374" s="18">
        <v>38220090</v>
      </c>
      <c r="G374" s="135">
        <v>0.12</v>
      </c>
    </row>
    <row r="375" spans="1:7" s="7" customFormat="1" ht="20.100000000000001" customHeight="1">
      <c r="A375" s="133"/>
      <c r="B375" s="18"/>
      <c r="C375" s="20" t="s">
        <v>796</v>
      </c>
      <c r="D375" s="50"/>
      <c r="E375" s="323"/>
      <c r="F375" s="18"/>
      <c r="G375" s="135"/>
    </row>
    <row r="376" spans="1:7" s="7" customFormat="1" ht="28.5" customHeight="1">
      <c r="A376" s="131">
        <v>3163100011730</v>
      </c>
      <c r="B376" s="50" t="s">
        <v>797</v>
      </c>
      <c r="C376" s="31" t="s">
        <v>798</v>
      </c>
      <c r="D376" s="50" t="s">
        <v>16</v>
      </c>
      <c r="E376" s="318">
        <v>12520</v>
      </c>
      <c r="F376" s="18">
        <v>38220090</v>
      </c>
      <c r="G376" s="135">
        <v>0.12</v>
      </c>
    </row>
    <row r="377" spans="1:7" s="7" customFormat="1" ht="20.100000000000001" customHeight="1">
      <c r="A377" s="133"/>
      <c r="B377" s="18"/>
      <c r="C377" s="20" t="s">
        <v>2398</v>
      </c>
      <c r="D377" s="50"/>
      <c r="E377" s="323"/>
      <c r="F377" s="18"/>
      <c r="G377" s="135"/>
    </row>
    <row r="378" spans="1:7" s="7" customFormat="1" ht="28.5" customHeight="1">
      <c r="A378" s="131">
        <v>3162300011730</v>
      </c>
      <c r="B378" s="50" t="s">
        <v>800</v>
      </c>
      <c r="C378" s="31" t="s">
        <v>801</v>
      </c>
      <c r="D378" s="50" t="s">
        <v>16</v>
      </c>
      <c r="E378" s="318">
        <v>11290</v>
      </c>
      <c r="F378" s="18">
        <v>38220090</v>
      </c>
      <c r="G378" s="135">
        <v>0.12</v>
      </c>
    </row>
    <row r="379" spans="1:7" s="7" customFormat="1" ht="20.100000000000001" customHeight="1">
      <c r="A379" s="133"/>
      <c r="B379" s="18"/>
      <c r="C379" s="20" t="s">
        <v>802</v>
      </c>
      <c r="D379" s="50"/>
      <c r="E379" s="323"/>
      <c r="F379" s="18"/>
      <c r="G379" s="135"/>
    </row>
    <row r="380" spans="1:7" s="7" customFormat="1" ht="27" customHeight="1">
      <c r="A380" s="131">
        <v>2601300011730</v>
      </c>
      <c r="B380" s="50" t="s">
        <v>803</v>
      </c>
      <c r="C380" s="31" t="s">
        <v>804</v>
      </c>
      <c r="D380" s="50" t="s">
        <v>16</v>
      </c>
      <c r="E380" s="318">
        <v>14230</v>
      </c>
      <c r="F380" s="18">
        <v>38220090</v>
      </c>
      <c r="G380" s="135">
        <v>0.12</v>
      </c>
    </row>
    <row r="381" spans="1:7" s="7" customFormat="1" ht="29.25" customHeight="1">
      <c r="A381" s="131">
        <v>2601400011730</v>
      </c>
      <c r="B381" s="50" t="s">
        <v>805</v>
      </c>
      <c r="C381" s="31" t="s">
        <v>806</v>
      </c>
      <c r="D381" s="50" t="s">
        <v>16</v>
      </c>
      <c r="E381" s="318">
        <v>14230</v>
      </c>
      <c r="F381" s="18">
        <v>38220090</v>
      </c>
      <c r="G381" s="135">
        <v>0.12</v>
      </c>
    </row>
    <row r="382" spans="1:7" s="7" customFormat="1" ht="29.25" customHeight="1">
      <c r="A382" s="131">
        <v>2601500011730</v>
      </c>
      <c r="B382" s="50" t="s">
        <v>807</v>
      </c>
      <c r="C382" s="31" t="s">
        <v>808</v>
      </c>
      <c r="D382" s="50" t="s">
        <v>16</v>
      </c>
      <c r="E382" s="318">
        <v>14230</v>
      </c>
      <c r="F382" s="18">
        <v>38220090</v>
      </c>
      <c r="G382" s="135">
        <v>0.12</v>
      </c>
    </row>
    <row r="383" spans="1:7" s="7" customFormat="1" ht="20.100000000000001" customHeight="1">
      <c r="A383" s="133"/>
      <c r="B383" s="18"/>
      <c r="C383" s="20" t="s">
        <v>809</v>
      </c>
      <c r="D383" s="50"/>
      <c r="E383" s="323"/>
      <c r="F383" s="18"/>
      <c r="G383" s="135"/>
    </row>
    <row r="384" spans="1:7" s="7" customFormat="1" ht="30" customHeight="1">
      <c r="A384" s="131">
        <v>2160100021730</v>
      </c>
      <c r="B384" s="50" t="s">
        <v>810</v>
      </c>
      <c r="C384" s="31" t="s">
        <v>811</v>
      </c>
      <c r="D384" s="50" t="s">
        <v>16</v>
      </c>
      <c r="E384" s="318">
        <v>15340</v>
      </c>
      <c r="F384" s="18">
        <v>38220090</v>
      </c>
      <c r="G384" s="135">
        <v>0.12</v>
      </c>
    </row>
    <row r="385" spans="1:7" s="7" customFormat="1" ht="29.25" customHeight="1">
      <c r="A385" s="131">
        <v>2160300011730</v>
      </c>
      <c r="B385" s="50" t="s">
        <v>812</v>
      </c>
      <c r="C385" s="31" t="s">
        <v>813</v>
      </c>
      <c r="D385" s="50" t="s">
        <v>16</v>
      </c>
      <c r="E385" s="318">
        <v>11710</v>
      </c>
      <c r="F385" s="18">
        <v>38220090</v>
      </c>
      <c r="G385" s="135">
        <v>0.12</v>
      </c>
    </row>
    <row r="386" spans="1:7" s="7" customFormat="1" ht="21" customHeight="1">
      <c r="A386" s="131">
        <v>1660400011730</v>
      </c>
      <c r="B386" s="50" t="s">
        <v>814</v>
      </c>
      <c r="C386" s="31" t="s">
        <v>815</v>
      </c>
      <c r="D386" s="50" t="s">
        <v>16</v>
      </c>
      <c r="E386" s="318">
        <v>13130</v>
      </c>
      <c r="F386" s="18">
        <v>38220090</v>
      </c>
      <c r="G386" s="135">
        <v>0.12</v>
      </c>
    </row>
    <row r="387" spans="1:7" s="7" customFormat="1" ht="37.5" customHeight="1">
      <c r="A387" s="133"/>
      <c r="B387" s="18"/>
      <c r="C387" s="20" t="s">
        <v>816</v>
      </c>
      <c r="D387" s="50"/>
      <c r="E387" s="323"/>
      <c r="F387" s="18"/>
      <c r="G387" s="135"/>
    </row>
    <row r="388" spans="1:7" s="7" customFormat="1" ht="20.100000000000001" customHeight="1">
      <c r="A388" s="133"/>
      <c r="B388" s="18"/>
      <c r="C388" s="20" t="s">
        <v>817</v>
      </c>
      <c r="D388" s="50"/>
      <c r="E388" s="323"/>
      <c r="F388" s="18"/>
      <c r="G388" s="135"/>
    </row>
    <row r="389" spans="1:7" ht="42.75" customHeight="1">
      <c r="A389" s="131">
        <v>3110475001730</v>
      </c>
      <c r="B389" s="50" t="s">
        <v>818</v>
      </c>
      <c r="C389" s="31" t="s">
        <v>819</v>
      </c>
      <c r="D389" s="50" t="s">
        <v>16</v>
      </c>
      <c r="E389" s="318">
        <v>6570</v>
      </c>
      <c r="F389" s="18">
        <v>29349900</v>
      </c>
      <c r="G389" s="135">
        <v>0.18</v>
      </c>
    </row>
    <row r="390" spans="1:7" ht="43.5" customHeight="1">
      <c r="A390" s="131">
        <v>3110472501730</v>
      </c>
      <c r="B390" s="50" t="s">
        <v>821</v>
      </c>
      <c r="C390" s="31" t="s">
        <v>822</v>
      </c>
      <c r="D390" s="50" t="s">
        <v>16</v>
      </c>
      <c r="E390" s="318">
        <v>4780</v>
      </c>
      <c r="F390" s="18">
        <v>29349900</v>
      </c>
      <c r="G390" s="135">
        <v>0.18</v>
      </c>
    </row>
    <row r="391" spans="1:7" ht="46.5" customHeight="1">
      <c r="A391" s="131">
        <v>3110175001730</v>
      </c>
      <c r="B391" s="50" t="s">
        <v>823</v>
      </c>
      <c r="C391" s="31" t="s">
        <v>824</v>
      </c>
      <c r="D391" s="50" t="s">
        <v>16</v>
      </c>
      <c r="E391" s="318">
        <v>4920</v>
      </c>
      <c r="F391" s="18">
        <v>29349900</v>
      </c>
      <c r="G391" s="135">
        <v>0.18</v>
      </c>
    </row>
    <row r="392" spans="1:7" ht="28.5" customHeight="1">
      <c r="A392" s="131">
        <v>3110275001730</v>
      </c>
      <c r="B392" s="50" t="s">
        <v>825</v>
      </c>
      <c r="C392" s="31" t="s">
        <v>826</v>
      </c>
      <c r="D392" s="59" t="s">
        <v>16</v>
      </c>
      <c r="E392" s="318">
        <v>5530</v>
      </c>
      <c r="F392" s="18">
        <v>29349900</v>
      </c>
      <c r="G392" s="135">
        <v>0.18</v>
      </c>
    </row>
    <row r="393" spans="1:7" ht="27.75" customHeight="1">
      <c r="A393" s="131">
        <v>3110375001730</v>
      </c>
      <c r="B393" s="50" t="s">
        <v>827</v>
      </c>
      <c r="C393" s="31" t="s">
        <v>828</v>
      </c>
      <c r="D393" s="50" t="s">
        <v>16</v>
      </c>
      <c r="E393" s="318">
        <v>5040</v>
      </c>
      <c r="F393" s="18">
        <v>29349900</v>
      </c>
      <c r="G393" s="135">
        <v>0.18</v>
      </c>
    </row>
    <row r="394" spans="1:7" ht="29.25" customHeight="1">
      <c r="A394" s="131">
        <v>3110572501730</v>
      </c>
      <c r="B394" s="50" t="s">
        <v>829</v>
      </c>
      <c r="C394" s="31" t="s">
        <v>830</v>
      </c>
      <c r="D394" s="50" t="s">
        <v>16</v>
      </c>
      <c r="E394" s="318">
        <v>8230</v>
      </c>
      <c r="F394" s="18">
        <v>29349900</v>
      </c>
      <c r="G394" s="135">
        <v>0.18</v>
      </c>
    </row>
    <row r="395" spans="1:7" ht="46.5" customHeight="1">
      <c r="A395" s="131">
        <v>3110600011730</v>
      </c>
      <c r="B395" s="50" t="s">
        <v>831</v>
      </c>
      <c r="C395" s="31" t="s">
        <v>832</v>
      </c>
      <c r="D395" s="50" t="s">
        <v>16</v>
      </c>
      <c r="E395" s="318">
        <v>4960</v>
      </c>
      <c r="F395" s="18">
        <v>29349900</v>
      </c>
      <c r="G395" s="135">
        <v>0.18</v>
      </c>
    </row>
    <row r="396" spans="1:7" ht="42" customHeight="1">
      <c r="A396" s="131"/>
      <c r="B396" s="18"/>
      <c r="C396" s="20" t="s">
        <v>833</v>
      </c>
      <c r="D396" s="50"/>
      <c r="E396" s="323"/>
      <c r="F396" s="18"/>
      <c r="G396" s="135"/>
    </row>
    <row r="397" spans="1:7" ht="30.75" customHeight="1">
      <c r="A397" s="131">
        <v>3111275001730</v>
      </c>
      <c r="B397" s="50" t="s">
        <v>834</v>
      </c>
      <c r="C397" s="31" t="s">
        <v>835</v>
      </c>
      <c r="D397" s="50" t="s">
        <v>16</v>
      </c>
      <c r="E397" s="318">
        <v>3850</v>
      </c>
      <c r="F397" s="18">
        <v>29349900</v>
      </c>
      <c r="G397" s="135">
        <v>0.18</v>
      </c>
    </row>
    <row r="398" spans="1:7" ht="27.75" customHeight="1">
      <c r="A398" s="131">
        <v>3111375001730</v>
      </c>
      <c r="B398" s="50" t="s">
        <v>836</v>
      </c>
      <c r="C398" s="31" t="s">
        <v>837</v>
      </c>
      <c r="D398" s="50" t="s">
        <v>16</v>
      </c>
      <c r="E398" s="318">
        <v>4510</v>
      </c>
      <c r="F398" s="18">
        <v>29349900</v>
      </c>
      <c r="G398" s="135">
        <v>0.18</v>
      </c>
    </row>
    <row r="399" spans="1:7" ht="20.100000000000001" customHeight="1">
      <c r="A399" s="273"/>
      <c r="B399" s="18"/>
      <c r="C399" s="77" t="s">
        <v>838</v>
      </c>
      <c r="D399" s="164"/>
      <c r="E399" s="325"/>
      <c r="F399" s="18"/>
      <c r="G399" s="135"/>
    </row>
    <row r="400" spans="1:7" ht="15.75" customHeight="1">
      <c r="A400" s="131">
        <v>3171301001730</v>
      </c>
      <c r="B400" s="50" t="s">
        <v>839</v>
      </c>
      <c r="C400" s="31" t="s">
        <v>840</v>
      </c>
      <c r="D400" s="50" t="s">
        <v>16</v>
      </c>
      <c r="E400" s="318">
        <v>4450</v>
      </c>
      <c r="F400" s="158">
        <v>29241900</v>
      </c>
      <c r="G400" s="135">
        <v>0.18</v>
      </c>
    </row>
    <row r="401" spans="1:7" ht="16.5" customHeight="1">
      <c r="A401" s="131">
        <v>3171400101730</v>
      </c>
      <c r="B401" s="50" t="s">
        <v>841</v>
      </c>
      <c r="C401" s="31" t="s">
        <v>842</v>
      </c>
      <c r="D401" s="50" t="s">
        <v>16</v>
      </c>
      <c r="E401" s="318">
        <v>2230</v>
      </c>
      <c r="F401" s="158">
        <v>29241900</v>
      </c>
      <c r="G401" s="135">
        <v>0.18</v>
      </c>
    </row>
    <row r="402" spans="1:7" ht="30" customHeight="1">
      <c r="A402" s="131">
        <v>3100181001730</v>
      </c>
      <c r="B402" s="50" t="s">
        <v>843</v>
      </c>
      <c r="C402" s="31" t="s">
        <v>844</v>
      </c>
      <c r="D402" s="50" t="s">
        <v>16</v>
      </c>
      <c r="E402" s="318">
        <v>3260</v>
      </c>
      <c r="F402" s="158">
        <v>29241900</v>
      </c>
      <c r="G402" s="135">
        <v>0.18</v>
      </c>
    </row>
    <row r="403" spans="1:7" ht="27" customHeight="1">
      <c r="A403" s="131">
        <v>3100281001730</v>
      </c>
      <c r="B403" s="50" t="s">
        <v>845</v>
      </c>
      <c r="C403" s="31" t="s">
        <v>846</v>
      </c>
      <c r="D403" s="50" t="s">
        <v>16</v>
      </c>
      <c r="E403" s="318">
        <v>3420</v>
      </c>
      <c r="F403" s="158">
        <v>29241900</v>
      </c>
      <c r="G403" s="135">
        <v>0.18</v>
      </c>
    </row>
    <row r="404" spans="1:7" ht="27" customHeight="1">
      <c r="A404" s="131">
        <v>3100210001730</v>
      </c>
      <c r="B404" s="50" t="s">
        <v>847</v>
      </c>
      <c r="C404" s="31" t="s">
        <v>848</v>
      </c>
      <c r="D404" s="50" t="s">
        <v>16</v>
      </c>
      <c r="E404" s="318">
        <v>17400</v>
      </c>
      <c r="F404" s="158">
        <v>29241900</v>
      </c>
      <c r="G404" s="135">
        <v>0.18</v>
      </c>
    </row>
    <row r="405" spans="1:7" ht="18.75" customHeight="1">
      <c r="A405" s="131">
        <v>3171100101730</v>
      </c>
      <c r="B405" s="50" t="s">
        <v>849</v>
      </c>
      <c r="C405" s="31" t="s">
        <v>850</v>
      </c>
      <c r="D405" s="50" t="s">
        <v>16</v>
      </c>
      <c r="E405" s="318">
        <v>5980</v>
      </c>
      <c r="F405" s="18">
        <v>29349900</v>
      </c>
      <c r="G405" s="135">
        <v>0.18</v>
      </c>
    </row>
    <row r="406" spans="1:7" ht="18" customHeight="1">
      <c r="A406" s="131">
        <v>3171280051730</v>
      </c>
      <c r="B406" s="50" t="s">
        <v>851</v>
      </c>
      <c r="C406" s="31" t="s">
        <v>852</v>
      </c>
      <c r="D406" s="50" t="s">
        <v>16</v>
      </c>
      <c r="E406" s="318">
        <v>4320</v>
      </c>
      <c r="F406" s="18">
        <v>29349900</v>
      </c>
      <c r="G406" s="135">
        <v>0.18</v>
      </c>
    </row>
    <row r="407" spans="1:7" ht="47.25" customHeight="1">
      <c r="A407" s="133"/>
      <c r="B407" s="18"/>
      <c r="C407" s="20" t="s">
        <v>853</v>
      </c>
      <c r="D407" s="50"/>
      <c r="E407" s="323"/>
      <c r="F407" s="18"/>
      <c r="G407" s="135"/>
    </row>
    <row r="408" spans="1:7" ht="14.25" customHeight="1">
      <c r="A408" s="131">
        <v>3100481001730</v>
      </c>
      <c r="B408" s="50" t="s">
        <v>854</v>
      </c>
      <c r="C408" s="31" t="s">
        <v>855</v>
      </c>
      <c r="D408" s="50" t="s">
        <v>16</v>
      </c>
      <c r="E408" s="318">
        <v>3170</v>
      </c>
      <c r="F408" s="18">
        <v>29349900</v>
      </c>
      <c r="G408" s="135">
        <v>0.18</v>
      </c>
    </row>
    <row r="409" spans="1:7" ht="17.25" customHeight="1">
      <c r="A409" s="131">
        <v>3100581001730</v>
      </c>
      <c r="B409" s="50" t="s">
        <v>856</v>
      </c>
      <c r="C409" s="31" t="s">
        <v>857</v>
      </c>
      <c r="D409" s="50" t="s">
        <v>16</v>
      </c>
      <c r="E409" s="318">
        <v>2470</v>
      </c>
      <c r="F409" s="18">
        <v>29349900</v>
      </c>
      <c r="G409" s="135">
        <v>0.18</v>
      </c>
    </row>
    <row r="410" spans="1:7" ht="15">
      <c r="A410" s="131">
        <v>3100690011730</v>
      </c>
      <c r="B410" s="50" t="s">
        <v>858</v>
      </c>
      <c r="C410" s="31" t="s">
        <v>859</v>
      </c>
      <c r="D410" s="50" t="s">
        <v>16</v>
      </c>
      <c r="E410" s="318">
        <v>4520</v>
      </c>
      <c r="F410" s="18">
        <v>29349900</v>
      </c>
      <c r="G410" s="135">
        <v>0.18</v>
      </c>
    </row>
    <row r="411" spans="1:7" ht="15.75" customHeight="1">
      <c r="A411" s="131">
        <v>3100780101730</v>
      </c>
      <c r="B411" s="50" t="s">
        <v>860</v>
      </c>
      <c r="C411" s="31" t="s">
        <v>861</v>
      </c>
      <c r="D411" s="50" t="s">
        <v>16</v>
      </c>
      <c r="E411" s="318">
        <v>3110</v>
      </c>
      <c r="F411" s="18">
        <v>29349900</v>
      </c>
      <c r="G411" s="135">
        <v>0.18</v>
      </c>
    </row>
    <row r="412" spans="1:7" ht="15">
      <c r="A412" s="131">
        <v>3103782501730</v>
      </c>
      <c r="B412" s="50" t="s">
        <v>862</v>
      </c>
      <c r="C412" s="31" t="s">
        <v>863</v>
      </c>
      <c r="D412" s="50" t="s">
        <v>16</v>
      </c>
      <c r="E412" s="318">
        <v>4750</v>
      </c>
      <c r="F412" s="18">
        <v>29349900</v>
      </c>
      <c r="G412" s="135">
        <v>0.18</v>
      </c>
    </row>
    <row r="413" spans="1:7" ht="15">
      <c r="A413" s="131">
        <v>3103385001730</v>
      </c>
      <c r="B413" s="50" t="s">
        <v>864</v>
      </c>
      <c r="C413" s="31" t="s">
        <v>865</v>
      </c>
      <c r="D413" s="50" t="s">
        <v>16</v>
      </c>
      <c r="E413" s="318">
        <v>4180</v>
      </c>
      <c r="F413" s="18">
        <v>29349900</v>
      </c>
      <c r="G413" s="135">
        <v>0.18</v>
      </c>
    </row>
    <row r="414" spans="1:7" ht="15">
      <c r="A414" s="131">
        <v>3103485001730</v>
      </c>
      <c r="B414" s="50" t="s">
        <v>866</v>
      </c>
      <c r="C414" s="31" t="s">
        <v>867</v>
      </c>
      <c r="D414" s="50" t="s">
        <v>16</v>
      </c>
      <c r="E414" s="318">
        <v>4860</v>
      </c>
      <c r="F414" s="18">
        <v>29349900</v>
      </c>
      <c r="G414" s="135">
        <v>0.18</v>
      </c>
    </row>
    <row r="415" spans="1:7" ht="15">
      <c r="A415" s="271" t="s">
        <v>868</v>
      </c>
      <c r="B415" s="59" t="s">
        <v>869</v>
      </c>
      <c r="C415" s="31" t="s">
        <v>870</v>
      </c>
      <c r="D415" s="50" t="s">
        <v>252</v>
      </c>
      <c r="E415" s="318">
        <v>4800</v>
      </c>
      <c r="F415" s="18">
        <v>29349900</v>
      </c>
      <c r="G415" s="135">
        <v>0.18</v>
      </c>
    </row>
    <row r="416" spans="1:7" ht="15">
      <c r="A416" s="131">
        <v>3200981001730</v>
      </c>
      <c r="B416" s="50" t="s">
        <v>871</v>
      </c>
      <c r="C416" s="31" t="s">
        <v>872</v>
      </c>
      <c r="D416" s="50" t="s">
        <v>16</v>
      </c>
      <c r="E416" s="318">
        <v>5040</v>
      </c>
      <c r="F416" s="18">
        <v>29349900</v>
      </c>
      <c r="G416" s="135">
        <v>0.18</v>
      </c>
    </row>
    <row r="417" spans="1:7" ht="15">
      <c r="A417" s="131">
        <v>3200481001730</v>
      </c>
      <c r="B417" s="50" t="s">
        <v>873</v>
      </c>
      <c r="C417" s="31" t="s">
        <v>874</v>
      </c>
      <c r="D417" s="50" t="s">
        <v>16</v>
      </c>
      <c r="E417" s="318">
        <v>5040</v>
      </c>
      <c r="F417" s="18">
        <v>29349900</v>
      </c>
      <c r="G417" s="135">
        <v>0.18</v>
      </c>
    </row>
    <row r="418" spans="1:7" s="7" customFormat="1" ht="15">
      <c r="A418" s="131">
        <v>3200681001730</v>
      </c>
      <c r="B418" s="50" t="s">
        <v>875</v>
      </c>
      <c r="C418" s="31" t="s">
        <v>876</v>
      </c>
      <c r="D418" s="50" t="s">
        <v>16</v>
      </c>
      <c r="E418" s="318">
        <v>6130</v>
      </c>
      <c r="F418" s="18">
        <v>29349900</v>
      </c>
      <c r="G418" s="135">
        <v>0.18</v>
      </c>
    </row>
    <row r="419" spans="1:7" s="7" customFormat="1" ht="15">
      <c r="A419" s="131">
        <v>3103585001730</v>
      </c>
      <c r="B419" s="50" t="s">
        <v>877</v>
      </c>
      <c r="C419" s="31" t="s">
        <v>878</v>
      </c>
      <c r="D419" s="50" t="s">
        <v>16</v>
      </c>
      <c r="E419" s="318">
        <v>7450</v>
      </c>
      <c r="F419" s="18">
        <v>29349900</v>
      </c>
      <c r="G419" s="135">
        <v>0.18</v>
      </c>
    </row>
    <row r="420" spans="1:7" s="7" customFormat="1" ht="20.100000000000001" customHeight="1">
      <c r="A420" s="131"/>
      <c r="B420" s="18"/>
      <c r="C420" s="20" t="s">
        <v>879</v>
      </c>
      <c r="D420" s="50"/>
      <c r="E420" s="323"/>
      <c r="F420" s="18"/>
      <c r="G420" s="135"/>
    </row>
    <row r="421" spans="1:7" s="7" customFormat="1" ht="30">
      <c r="A421" s="131">
        <v>3102485001730</v>
      </c>
      <c r="B421" s="50" t="s">
        <v>880</v>
      </c>
      <c r="C421" s="21" t="s">
        <v>881</v>
      </c>
      <c r="D421" s="50" t="s">
        <v>16</v>
      </c>
      <c r="E421" s="318">
        <v>5100</v>
      </c>
      <c r="F421" s="18">
        <v>29349900</v>
      </c>
      <c r="G421" s="135">
        <v>0.18</v>
      </c>
    </row>
    <row r="422" spans="1:7" s="7" customFormat="1" ht="15">
      <c r="A422" s="131">
        <v>2652982501730</v>
      </c>
      <c r="B422" s="50" t="s">
        <v>882</v>
      </c>
      <c r="C422" s="31" t="s">
        <v>883</v>
      </c>
      <c r="D422" s="50" t="s">
        <v>16</v>
      </c>
      <c r="E422" s="318">
        <v>2490</v>
      </c>
      <c r="F422" s="18">
        <v>29349900</v>
      </c>
      <c r="G422" s="135">
        <v>0.18</v>
      </c>
    </row>
    <row r="423" spans="1:7" s="7" customFormat="1" ht="20.100000000000001" customHeight="1">
      <c r="A423" s="133"/>
      <c r="B423" s="18"/>
      <c r="C423" s="20" t="s">
        <v>884</v>
      </c>
      <c r="D423" s="50"/>
      <c r="E423" s="323"/>
      <c r="F423" s="18"/>
      <c r="G423" s="135"/>
    </row>
    <row r="424" spans="1:7" s="7" customFormat="1" ht="20.100000000000001" customHeight="1">
      <c r="A424" s="133"/>
      <c r="B424" s="18"/>
      <c r="C424" s="20" t="s">
        <v>885</v>
      </c>
      <c r="D424" s="50"/>
      <c r="E424" s="323"/>
      <c r="F424" s="18"/>
      <c r="G424" s="135"/>
    </row>
    <row r="425" spans="1:7" s="7" customFormat="1" ht="15">
      <c r="A425" s="131">
        <v>2110180011730</v>
      </c>
      <c r="B425" s="50" t="s">
        <v>886</v>
      </c>
      <c r="C425" s="31" t="s">
        <v>887</v>
      </c>
      <c r="D425" s="50" t="s">
        <v>16</v>
      </c>
      <c r="E425" s="318">
        <v>7970</v>
      </c>
      <c r="F425" s="18">
        <v>29349900</v>
      </c>
      <c r="G425" s="135">
        <v>0.18</v>
      </c>
    </row>
    <row r="426" spans="1:7" s="7" customFormat="1" ht="15">
      <c r="A426" s="131">
        <v>2110180051730</v>
      </c>
      <c r="B426" s="50" t="s">
        <v>888</v>
      </c>
      <c r="C426" s="31" t="s">
        <v>889</v>
      </c>
      <c r="D426" s="50" t="s">
        <v>16</v>
      </c>
      <c r="E426" s="318">
        <v>29090</v>
      </c>
      <c r="F426" s="18">
        <v>29349900</v>
      </c>
      <c r="G426" s="135">
        <v>0.18</v>
      </c>
    </row>
    <row r="427" spans="1:7" s="7" customFormat="1" ht="15">
      <c r="A427" s="131">
        <v>2110480051730</v>
      </c>
      <c r="B427" s="50" t="s">
        <v>890</v>
      </c>
      <c r="C427" s="31" t="s">
        <v>891</v>
      </c>
      <c r="D427" s="50" t="s">
        <v>16</v>
      </c>
      <c r="E427" s="318">
        <v>13490</v>
      </c>
      <c r="F427" s="18">
        <v>29349900</v>
      </c>
      <c r="G427" s="135">
        <v>0.18</v>
      </c>
    </row>
    <row r="428" spans="1:7" s="7" customFormat="1" ht="15">
      <c r="A428" s="131">
        <v>2110580051730</v>
      </c>
      <c r="B428" s="50" t="s">
        <v>892</v>
      </c>
      <c r="C428" s="31" t="s">
        <v>893</v>
      </c>
      <c r="D428" s="50" t="s">
        <v>16</v>
      </c>
      <c r="E428" s="318">
        <v>10620</v>
      </c>
      <c r="F428" s="18">
        <v>29349900</v>
      </c>
      <c r="G428" s="135">
        <v>0.18</v>
      </c>
    </row>
    <row r="429" spans="1:7" s="7" customFormat="1" ht="20.100000000000001" customHeight="1">
      <c r="A429" s="131"/>
      <c r="B429" s="18"/>
      <c r="C429" s="20" t="s">
        <v>894</v>
      </c>
      <c r="D429" s="50"/>
      <c r="E429" s="323"/>
      <c r="F429" s="18"/>
      <c r="G429" s="135"/>
    </row>
    <row r="430" spans="1:7" s="7" customFormat="1" ht="15">
      <c r="A430" s="131">
        <v>2120100011730</v>
      </c>
      <c r="B430" s="50" t="s">
        <v>895</v>
      </c>
      <c r="C430" s="31" t="s">
        <v>896</v>
      </c>
      <c r="D430" s="50" t="s">
        <v>16</v>
      </c>
      <c r="E430" s="318">
        <v>12950</v>
      </c>
      <c r="F430" s="18">
        <v>29349900</v>
      </c>
      <c r="G430" s="135">
        <v>0.18</v>
      </c>
    </row>
    <row r="431" spans="1:7" s="7" customFormat="1" ht="15">
      <c r="A431" s="131">
        <v>2122300041730</v>
      </c>
      <c r="B431" s="50" t="s">
        <v>897</v>
      </c>
      <c r="C431" s="31" t="s">
        <v>898</v>
      </c>
      <c r="D431" s="50" t="s">
        <v>16</v>
      </c>
      <c r="E431" s="318">
        <v>14890</v>
      </c>
      <c r="F431" s="18">
        <v>29349900</v>
      </c>
      <c r="G431" s="135">
        <v>0.18</v>
      </c>
    </row>
    <row r="432" spans="1:7" s="7" customFormat="1" ht="15">
      <c r="A432" s="131"/>
      <c r="B432" s="18"/>
      <c r="C432" s="20" t="s">
        <v>899</v>
      </c>
      <c r="D432" s="50"/>
      <c r="E432" s="323"/>
      <c r="F432" s="18"/>
      <c r="G432" s="135"/>
    </row>
    <row r="433" spans="1:7" s="7" customFormat="1" ht="15">
      <c r="A433" s="131"/>
      <c r="B433" s="18"/>
      <c r="C433" s="20" t="s">
        <v>900</v>
      </c>
      <c r="D433" s="50"/>
      <c r="E433" s="323"/>
      <c r="F433" s="18"/>
      <c r="G433" s="135"/>
    </row>
    <row r="434" spans="1:7" s="7" customFormat="1" ht="15">
      <c r="A434" s="268" t="s">
        <v>901</v>
      </c>
      <c r="B434" s="50" t="s">
        <v>902</v>
      </c>
      <c r="C434" s="31" t="s">
        <v>903</v>
      </c>
      <c r="D434" s="50" t="s">
        <v>16</v>
      </c>
      <c r="E434" s="318">
        <v>5110</v>
      </c>
      <c r="F434" s="18">
        <v>30021500</v>
      </c>
      <c r="G434" s="135">
        <v>0.12</v>
      </c>
    </row>
    <row r="435" spans="1:7" s="7" customFormat="1" ht="15">
      <c r="A435" s="268" t="s">
        <v>904</v>
      </c>
      <c r="B435" s="50" t="s">
        <v>905</v>
      </c>
      <c r="C435" s="31" t="s">
        <v>906</v>
      </c>
      <c r="D435" s="50" t="s">
        <v>16</v>
      </c>
      <c r="E435" s="318">
        <v>6640</v>
      </c>
      <c r="F435" s="18">
        <v>30021500</v>
      </c>
      <c r="G435" s="135">
        <v>0.12</v>
      </c>
    </row>
    <row r="436" spans="1:7" s="7" customFormat="1" ht="15">
      <c r="A436" s="268" t="s">
        <v>907</v>
      </c>
      <c r="B436" s="50" t="s">
        <v>908</v>
      </c>
      <c r="C436" s="31" t="s">
        <v>909</v>
      </c>
      <c r="D436" s="50" t="s">
        <v>16</v>
      </c>
      <c r="E436" s="318">
        <v>5110</v>
      </c>
      <c r="F436" s="18">
        <v>30021500</v>
      </c>
      <c r="G436" s="135">
        <v>0.12</v>
      </c>
    </row>
    <row r="437" spans="1:7" s="7" customFormat="1" ht="15">
      <c r="A437" s="268" t="s">
        <v>910</v>
      </c>
      <c r="B437" s="50" t="s">
        <v>911</v>
      </c>
      <c r="C437" s="31" t="s">
        <v>912</v>
      </c>
      <c r="D437" s="50" t="s">
        <v>16</v>
      </c>
      <c r="E437" s="318">
        <v>5980</v>
      </c>
      <c r="F437" s="18">
        <v>30021500</v>
      </c>
      <c r="G437" s="135">
        <v>0.12</v>
      </c>
    </row>
    <row r="438" spans="1:7" s="7" customFormat="1" ht="15">
      <c r="A438" s="268" t="s">
        <v>913</v>
      </c>
      <c r="B438" s="50" t="s">
        <v>914</v>
      </c>
      <c r="C438" s="31" t="s">
        <v>915</v>
      </c>
      <c r="D438" s="50" t="s">
        <v>16</v>
      </c>
      <c r="E438" s="318">
        <v>18390</v>
      </c>
      <c r="F438" s="18">
        <v>30021500</v>
      </c>
      <c r="G438" s="135">
        <v>0.12</v>
      </c>
    </row>
    <row r="439" spans="1:7" s="7" customFormat="1" ht="15">
      <c r="A439" s="268" t="s">
        <v>916</v>
      </c>
      <c r="B439" s="50" t="s">
        <v>917</v>
      </c>
      <c r="C439" s="31" t="s">
        <v>918</v>
      </c>
      <c r="D439" s="50" t="s">
        <v>16</v>
      </c>
      <c r="E439" s="318">
        <v>4120</v>
      </c>
      <c r="F439" s="18">
        <v>30021500</v>
      </c>
      <c r="G439" s="135">
        <v>0.12</v>
      </c>
    </row>
    <row r="440" spans="1:7" s="7" customFormat="1" ht="15">
      <c r="A440" s="268"/>
      <c r="B440" s="18"/>
      <c r="C440" s="29" t="s">
        <v>919</v>
      </c>
      <c r="D440" s="50"/>
      <c r="E440" s="323"/>
      <c r="F440" s="18"/>
      <c r="G440" s="135"/>
    </row>
    <row r="441" spans="1:7" ht="16.5" customHeight="1">
      <c r="A441" s="133" t="s">
        <v>920</v>
      </c>
      <c r="B441" s="50" t="s">
        <v>921</v>
      </c>
      <c r="C441" s="31" t="s">
        <v>922</v>
      </c>
      <c r="D441" s="50" t="s">
        <v>252</v>
      </c>
      <c r="E441" s="318">
        <v>11260</v>
      </c>
      <c r="F441" s="18">
        <v>30021500</v>
      </c>
      <c r="G441" s="135">
        <v>0.12</v>
      </c>
    </row>
    <row r="442" spans="1:7" ht="15">
      <c r="A442" s="133" t="s">
        <v>923</v>
      </c>
      <c r="B442" s="50" t="s">
        <v>924</v>
      </c>
      <c r="C442" s="31" t="s">
        <v>925</v>
      </c>
      <c r="D442" s="50" t="s">
        <v>252</v>
      </c>
      <c r="E442" s="318">
        <v>11260</v>
      </c>
      <c r="F442" s="18">
        <v>30021500</v>
      </c>
      <c r="G442" s="135">
        <v>0.12</v>
      </c>
    </row>
    <row r="443" spans="1:7" s="7" customFormat="1" ht="30.75" customHeight="1">
      <c r="A443" s="268" t="s">
        <v>926</v>
      </c>
      <c r="B443" s="50" t="s">
        <v>927</v>
      </c>
      <c r="C443" s="31" t="s">
        <v>928</v>
      </c>
      <c r="D443" s="50" t="s">
        <v>16</v>
      </c>
      <c r="E443" s="318">
        <v>7450</v>
      </c>
      <c r="F443" s="18">
        <v>30021500</v>
      </c>
      <c r="G443" s="135">
        <v>0.12</v>
      </c>
    </row>
    <row r="444" spans="1:7" s="7" customFormat="1" ht="25.5" customHeight="1">
      <c r="A444" s="268" t="s">
        <v>929</v>
      </c>
      <c r="B444" s="50" t="s">
        <v>930</v>
      </c>
      <c r="C444" s="31" t="s">
        <v>931</v>
      </c>
      <c r="D444" s="50" t="s">
        <v>16</v>
      </c>
      <c r="E444" s="318">
        <v>8970</v>
      </c>
      <c r="F444" s="18">
        <v>30021500</v>
      </c>
      <c r="G444" s="135">
        <v>0.12</v>
      </c>
    </row>
    <row r="445" spans="1:7" s="7" customFormat="1" ht="16.5" customHeight="1">
      <c r="A445" s="268" t="s">
        <v>932</v>
      </c>
      <c r="B445" s="50" t="s">
        <v>933</v>
      </c>
      <c r="C445" s="31" t="s">
        <v>934</v>
      </c>
      <c r="D445" s="50" t="s">
        <v>16</v>
      </c>
      <c r="E445" s="318">
        <v>7450</v>
      </c>
      <c r="F445" s="18">
        <v>30021500</v>
      </c>
      <c r="G445" s="135">
        <v>0.12</v>
      </c>
    </row>
    <row r="446" spans="1:7" s="7" customFormat="1" ht="28.5" customHeight="1">
      <c r="A446" s="141" t="s">
        <v>935</v>
      </c>
      <c r="B446" s="59" t="s">
        <v>936</v>
      </c>
      <c r="C446" s="23" t="s">
        <v>937</v>
      </c>
      <c r="D446" s="59" t="s">
        <v>16</v>
      </c>
      <c r="E446" s="318">
        <v>12520</v>
      </c>
      <c r="F446" s="18">
        <v>30021500</v>
      </c>
      <c r="G446" s="135">
        <v>0.12</v>
      </c>
    </row>
    <row r="447" spans="1:7" s="7" customFormat="1" ht="15">
      <c r="A447" s="133"/>
      <c r="B447" s="18"/>
      <c r="C447" s="20" t="s">
        <v>938</v>
      </c>
      <c r="D447" s="50"/>
      <c r="E447" s="323"/>
      <c r="F447" s="18"/>
      <c r="G447" s="135"/>
    </row>
    <row r="448" spans="1:7" s="7" customFormat="1" ht="15">
      <c r="A448" s="133"/>
      <c r="B448" s="18"/>
      <c r="C448" s="20" t="s">
        <v>939</v>
      </c>
      <c r="D448" s="50"/>
      <c r="E448" s="323"/>
      <c r="F448" s="18"/>
      <c r="G448" s="135"/>
    </row>
    <row r="449" spans="1:7" s="7" customFormat="1" ht="15">
      <c r="A449" s="131">
        <v>1100180011730</v>
      </c>
      <c r="B449" s="50" t="s">
        <v>940</v>
      </c>
      <c r="C449" s="31" t="s">
        <v>941</v>
      </c>
      <c r="D449" s="50" t="s">
        <v>16</v>
      </c>
      <c r="E449" s="318">
        <v>17290</v>
      </c>
      <c r="F449" s="18">
        <v>30021500</v>
      </c>
      <c r="G449" s="135">
        <v>0.12</v>
      </c>
    </row>
    <row r="450" spans="1:7" s="7" customFormat="1" ht="15">
      <c r="A450" s="131">
        <v>1100280011730</v>
      </c>
      <c r="B450" s="50" t="s">
        <v>942</v>
      </c>
      <c r="C450" s="31" t="s">
        <v>943</v>
      </c>
      <c r="D450" s="50" t="s">
        <v>16</v>
      </c>
      <c r="E450" s="318">
        <v>14150</v>
      </c>
      <c r="F450" s="18">
        <v>30021500</v>
      </c>
      <c r="G450" s="135">
        <v>0.12</v>
      </c>
    </row>
    <row r="451" spans="1:7" s="7" customFormat="1" ht="15">
      <c r="A451" s="131">
        <v>1100480011730</v>
      </c>
      <c r="B451" s="50" t="s">
        <v>944</v>
      </c>
      <c r="C451" s="31" t="s">
        <v>945</v>
      </c>
      <c r="D451" s="50" t="s">
        <v>16</v>
      </c>
      <c r="E451" s="318">
        <v>20000</v>
      </c>
      <c r="F451" s="18">
        <v>30021500</v>
      </c>
      <c r="G451" s="135">
        <v>0.12</v>
      </c>
    </row>
    <row r="452" spans="1:7" s="7" customFormat="1" ht="15">
      <c r="A452" s="131">
        <v>1100680011730</v>
      </c>
      <c r="B452" s="50" t="s">
        <v>946</v>
      </c>
      <c r="C452" s="31" t="s">
        <v>947</v>
      </c>
      <c r="D452" s="50" t="s">
        <v>16</v>
      </c>
      <c r="E452" s="318">
        <v>16830</v>
      </c>
      <c r="F452" s="18">
        <v>30021500</v>
      </c>
      <c r="G452" s="135">
        <v>0.12</v>
      </c>
    </row>
    <row r="453" spans="1:7" s="7" customFormat="1" ht="15">
      <c r="A453" s="131">
        <v>1100980011730</v>
      </c>
      <c r="B453" s="50" t="s">
        <v>948</v>
      </c>
      <c r="C453" s="31" t="s">
        <v>949</v>
      </c>
      <c r="D453" s="50" t="s">
        <v>16</v>
      </c>
      <c r="E453" s="318">
        <v>19640</v>
      </c>
      <c r="F453" s="18">
        <v>30021500</v>
      </c>
      <c r="G453" s="135">
        <v>0.12</v>
      </c>
    </row>
    <row r="454" spans="1:7" s="7" customFormat="1" ht="15">
      <c r="A454" s="131">
        <v>1100575001730</v>
      </c>
      <c r="B454" s="50" t="s">
        <v>950</v>
      </c>
      <c r="C454" s="31" t="s">
        <v>951</v>
      </c>
      <c r="D454" s="50" t="s">
        <v>16</v>
      </c>
      <c r="E454" s="318">
        <v>12460</v>
      </c>
      <c r="F454" s="18">
        <v>30021500</v>
      </c>
      <c r="G454" s="135">
        <v>0.12</v>
      </c>
    </row>
    <row r="455" spans="1:7" s="7" customFormat="1" ht="20.100000000000001" customHeight="1">
      <c r="A455" s="131"/>
      <c r="B455" s="18"/>
      <c r="C455" s="20" t="s">
        <v>952</v>
      </c>
      <c r="D455" s="50"/>
      <c r="E455" s="323"/>
      <c r="F455" s="18"/>
      <c r="G455" s="135"/>
    </row>
    <row r="456" spans="1:7" s="7" customFormat="1" ht="15">
      <c r="A456" s="141">
        <v>1130480011730</v>
      </c>
      <c r="B456" s="59" t="s">
        <v>953</v>
      </c>
      <c r="C456" s="23" t="s">
        <v>954</v>
      </c>
      <c r="D456" s="59" t="s">
        <v>252</v>
      </c>
      <c r="E456" s="318">
        <v>24790</v>
      </c>
      <c r="F456" s="18">
        <v>30021500</v>
      </c>
      <c r="G456" s="135">
        <v>0.12</v>
      </c>
    </row>
    <row r="457" spans="1:7" s="7" customFormat="1" ht="15">
      <c r="A457" s="141">
        <v>1130780011730</v>
      </c>
      <c r="B457" s="59" t="s">
        <v>955</v>
      </c>
      <c r="C457" s="23" t="s">
        <v>956</v>
      </c>
      <c r="D457" s="59" t="s">
        <v>252</v>
      </c>
      <c r="E457" s="318">
        <v>18670</v>
      </c>
      <c r="F457" s="18">
        <v>30021500</v>
      </c>
      <c r="G457" s="135">
        <v>0.12</v>
      </c>
    </row>
    <row r="458" spans="1:7" s="7" customFormat="1" ht="20.100000000000001" customHeight="1">
      <c r="A458" s="133"/>
      <c r="B458" s="18"/>
      <c r="C458" s="20" t="s">
        <v>957</v>
      </c>
      <c r="D458" s="50"/>
      <c r="E458" s="323"/>
      <c r="F458" s="18"/>
      <c r="G458" s="135"/>
    </row>
    <row r="459" spans="1:7" ht="15">
      <c r="A459" s="131">
        <v>1120180011730</v>
      </c>
      <c r="B459" s="50" t="s">
        <v>958</v>
      </c>
      <c r="C459" s="31" t="s">
        <v>959</v>
      </c>
      <c r="D459" s="59" t="s">
        <v>16</v>
      </c>
      <c r="E459" s="318">
        <v>9490</v>
      </c>
      <c r="F459" s="18">
        <v>30021500</v>
      </c>
      <c r="G459" s="135">
        <v>0.12</v>
      </c>
    </row>
    <row r="460" spans="1:7" s="7" customFormat="1" ht="15">
      <c r="A460" s="131">
        <v>1120280011730</v>
      </c>
      <c r="B460" s="50" t="s">
        <v>960</v>
      </c>
      <c r="C460" s="31" t="s">
        <v>961</v>
      </c>
      <c r="D460" s="50" t="s">
        <v>16</v>
      </c>
      <c r="E460" s="318">
        <v>5230</v>
      </c>
      <c r="F460" s="18">
        <v>30021500</v>
      </c>
      <c r="G460" s="135">
        <v>0.12</v>
      </c>
    </row>
    <row r="461" spans="1:7" s="7" customFormat="1" ht="15">
      <c r="A461" s="131">
        <v>1120380011730</v>
      </c>
      <c r="B461" s="50" t="s">
        <v>962</v>
      </c>
      <c r="C461" s="31" t="s">
        <v>963</v>
      </c>
      <c r="D461" s="50" t="s">
        <v>16</v>
      </c>
      <c r="E461" s="318">
        <v>6030</v>
      </c>
      <c r="F461" s="18">
        <v>30021500</v>
      </c>
      <c r="G461" s="135">
        <v>0.12</v>
      </c>
    </row>
    <row r="462" spans="1:7" s="7" customFormat="1" ht="15">
      <c r="A462" s="131">
        <v>1120480011730</v>
      </c>
      <c r="B462" s="50" t="s">
        <v>964</v>
      </c>
      <c r="C462" s="31" t="s">
        <v>965</v>
      </c>
      <c r="D462" s="50" t="s">
        <v>16</v>
      </c>
      <c r="E462" s="318">
        <v>7840</v>
      </c>
      <c r="F462" s="18">
        <v>30021500</v>
      </c>
      <c r="G462" s="135">
        <v>0.12</v>
      </c>
    </row>
    <row r="463" spans="1:7" s="7" customFormat="1" ht="15">
      <c r="A463" s="131">
        <v>1120580011730</v>
      </c>
      <c r="B463" s="50" t="s">
        <v>966</v>
      </c>
      <c r="C463" s="31" t="s">
        <v>967</v>
      </c>
      <c r="D463" s="50" t="s">
        <v>16</v>
      </c>
      <c r="E463" s="318">
        <v>7840</v>
      </c>
      <c r="F463" s="18">
        <v>30021500</v>
      </c>
      <c r="G463" s="135">
        <v>0.12</v>
      </c>
    </row>
    <row r="464" spans="1:7" s="7" customFormat="1" ht="20.100000000000001" customHeight="1">
      <c r="A464" s="131"/>
      <c r="B464" s="18"/>
      <c r="C464" s="20" t="s">
        <v>968</v>
      </c>
      <c r="D464" s="50"/>
      <c r="E464" s="323"/>
      <c r="F464" s="18"/>
      <c r="G464" s="135"/>
    </row>
    <row r="465" spans="1:7" ht="15">
      <c r="A465" s="131">
        <v>1150180011730</v>
      </c>
      <c r="B465" s="50" t="s">
        <v>969</v>
      </c>
      <c r="C465" s="31" t="s">
        <v>970</v>
      </c>
      <c r="D465" s="59" t="s">
        <v>16</v>
      </c>
      <c r="E465" s="318">
        <v>9490</v>
      </c>
      <c r="F465" s="18">
        <v>30021500</v>
      </c>
      <c r="G465" s="135">
        <v>0.12</v>
      </c>
    </row>
    <row r="466" spans="1:7" s="7" customFormat="1" ht="15">
      <c r="A466" s="131">
        <v>1120680011730</v>
      </c>
      <c r="B466" s="50" t="s">
        <v>971</v>
      </c>
      <c r="C466" s="31" t="s">
        <v>972</v>
      </c>
      <c r="D466" s="50" t="s">
        <v>16</v>
      </c>
      <c r="E466" s="318">
        <v>6320</v>
      </c>
      <c r="F466" s="18">
        <v>30021500</v>
      </c>
      <c r="G466" s="135">
        <v>0.12</v>
      </c>
    </row>
    <row r="467" spans="1:7" ht="15">
      <c r="A467" s="131">
        <v>1150380011730</v>
      </c>
      <c r="B467" s="50" t="s">
        <v>973</v>
      </c>
      <c r="C467" s="31" t="s">
        <v>974</v>
      </c>
      <c r="D467" s="59" t="s">
        <v>16</v>
      </c>
      <c r="E467" s="318">
        <v>9490</v>
      </c>
      <c r="F467" s="18">
        <v>30021500</v>
      </c>
      <c r="G467" s="135">
        <v>0.12</v>
      </c>
    </row>
    <row r="468" spans="1:7" s="7" customFormat="1" ht="15">
      <c r="A468" s="131">
        <v>1120780011730</v>
      </c>
      <c r="B468" s="50" t="s">
        <v>975</v>
      </c>
      <c r="C468" s="31" t="s">
        <v>976</v>
      </c>
      <c r="D468" s="50" t="s">
        <v>16</v>
      </c>
      <c r="E468" s="318">
        <v>7460</v>
      </c>
      <c r="F468" s="18">
        <v>30021500</v>
      </c>
      <c r="G468" s="135">
        <v>0.12</v>
      </c>
    </row>
    <row r="469" spans="1:7" s="7" customFormat="1" ht="15">
      <c r="A469" s="131">
        <v>1120880011730</v>
      </c>
      <c r="B469" s="50" t="s">
        <v>977</v>
      </c>
      <c r="C469" s="31" t="s">
        <v>978</v>
      </c>
      <c r="D469" s="50" t="s">
        <v>16</v>
      </c>
      <c r="E469" s="318">
        <v>9100</v>
      </c>
      <c r="F469" s="18">
        <v>30021500</v>
      </c>
      <c r="G469" s="135">
        <v>0.12</v>
      </c>
    </row>
    <row r="470" spans="1:7" s="7" customFormat="1" ht="20.100000000000001" customHeight="1">
      <c r="A470" s="131"/>
      <c r="B470" s="18"/>
      <c r="C470" s="20" t="s">
        <v>979</v>
      </c>
      <c r="D470" s="50"/>
      <c r="E470" s="323"/>
      <c r="F470" s="18"/>
      <c r="G470" s="135"/>
    </row>
    <row r="471" spans="1:7" s="7" customFormat="1" ht="15">
      <c r="A471" s="131">
        <v>1140180011730</v>
      </c>
      <c r="B471" s="50" t="s">
        <v>980</v>
      </c>
      <c r="C471" s="31" t="s">
        <v>981</v>
      </c>
      <c r="D471" s="50" t="s">
        <v>16</v>
      </c>
      <c r="E471" s="318">
        <v>5560</v>
      </c>
      <c r="F471" s="18">
        <v>30021500</v>
      </c>
      <c r="G471" s="135">
        <v>0.12</v>
      </c>
    </row>
    <row r="472" spans="1:7" s="7" customFormat="1" ht="15">
      <c r="A472" s="131">
        <v>1140280011730</v>
      </c>
      <c r="B472" s="50" t="s">
        <v>982</v>
      </c>
      <c r="C472" s="31" t="s">
        <v>983</v>
      </c>
      <c r="D472" s="50" t="s">
        <v>16</v>
      </c>
      <c r="E472" s="318">
        <v>4870</v>
      </c>
      <c r="F472" s="18">
        <v>30021500</v>
      </c>
      <c r="G472" s="135">
        <v>0.12</v>
      </c>
    </row>
    <row r="473" spans="1:7" s="7" customFormat="1" ht="15">
      <c r="A473" s="131">
        <v>1140380011730</v>
      </c>
      <c r="B473" s="50" t="s">
        <v>984</v>
      </c>
      <c r="C473" s="31" t="s">
        <v>985</v>
      </c>
      <c r="D473" s="50" t="s">
        <v>16</v>
      </c>
      <c r="E473" s="318">
        <v>5740</v>
      </c>
      <c r="F473" s="18">
        <v>30021500</v>
      </c>
      <c r="G473" s="135">
        <v>0.12</v>
      </c>
    </row>
    <row r="474" spans="1:7" s="7" customFormat="1" ht="15">
      <c r="A474" s="131">
        <v>1140480011730</v>
      </c>
      <c r="B474" s="50" t="s">
        <v>986</v>
      </c>
      <c r="C474" s="31" t="s">
        <v>987</v>
      </c>
      <c r="D474" s="50" t="s">
        <v>16</v>
      </c>
      <c r="E474" s="318">
        <v>6210</v>
      </c>
      <c r="F474" s="18">
        <v>30021500</v>
      </c>
      <c r="G474" s="135">
        <v>0.12</v>
      </c>
    </row>
    <row r="475" spans="1:7" s="7" customFormat="1" ht="15">
      <c r="A475" s="131">
        <v>1140580011730</v>
      </c>
      <c r="B475" s="50" t="s">
        <v>988</v>
      </c>
      <c r="C475" s="31" t="s">
        <v>989</v>
      </c>
      <c r="D475" s="50" t="s">
        <v>16</v>
      </c>
      <c r="E475" s="318">
        <v>6550</v>
      </c>
      <c r="F475" s="18">
        <v>30021500</v>
      </c>
      <c r="G475" s="135">
        <v>0.12</v>
      </c>
    </row>
    <row r="476" spans="1:7" s="7" customFormat="1" ht="15">
      <c r="A476" s="131">
        <v>1140680011730</v>
      </c>
      <c r="B476" s="50" t="s">
        <v>990</v>
      </c>
      <c r="C476" s="31" t="s">
        <v>991</v>
      </c>
      <c r="D476" s="50" t="s">
        <v>16</v>
      </c>
      <c r="E476" s="318">
        <v>6890</v>
      </c>
      <c r="F476" s="18">
        <v>30021500</v>
      </c>
      <c r="G476" s="135">
        <v>0.12</v>
      </c>
    </row>
    <row r="477" spans="1:7" s="7" customFormat="1" ht="15">
      <c r="A477" s="131">
        <v>1140975001730</v>
      </c>
      <c r="B477" s="50" t="s">
        <v>992</v>
      </c>
      <c r="C477" s="31" t="s">
        <v>993</v>
      </c>
      <c r="D477" s="50" t="s">
        <v>16</v>
      </c>
      <c r="E477" s="318">
        <v>6960</v>
      </c>
      <c r="F477" s="18">
        <v>30021500</v>
      </c>
      <c r="G477" s="135">
        <v>0.12</v>
      </c>
    </row>
    <row r="478" spans="1:7" s="7" customFormat="1" ht="15">
      <c r="A478" s="131">
        <v>1141380011730</v>
      </c>
      <c r="B478" s="50" t="s">
        <v>994</v>
      </c>
      <c r="C478" s="31" t="s">
        <v>995</v>
      </c>
      <c r="D478" s="50" t="s">
        <v>16</v>
      </c>
      <c r="E478" s="318">
        <v>6260</v>
      </c>
      <c r="F478" s="18">
        <v>30021500</v>
      </c>
      <c r="G478" s="135">
        <v>0.12</v>
      </c>
    </row>
    <row r="479" spans="1:7" s="7" customFormat="1" ht="15">
      <c r="A479" s="131">
        <v>1141480011730</v>
      </c>
      <c r="B479" s="50" t="s">
        <v>996</v>
      </c>
      <c r="C479" s="31" t="s">
        <v>997</v>
      </c>
      <c r="D479" s="50" t="s">
        <v>16</v>
      </c>
      <c r="E479" s="318">
        <v>6120</v>
      </c>
      <c r="F479" s="18">
        <v>30021500</v>
      </c>
      <c r="G479" s="135">
        <v>0.12</v>
      </c>
    </row>
    <row r="480" spans="1:7" s="7" customFormat="1" ht="30">
      <c r="A480" s="131">
        <v>1142075001730</v>
      </c>
      <c r="B480" s="50" t="s">
        <v>998</v>
      </c>
      <c r="C480" s="31" t="s">
        <v>999</v>
      </c>
      <c r="D480" s="50" t="s">
        <v>16</v>
      </c>
      <c r="E480" s="318">
        <v>6310</v>
      </c>
      <c r="F480" s="18">
        <v>30021500</v>
      </c>
      <c r="G480" s="135">
        <v>0.12</v>
      </c>
    </row>
    <row r="481" spans="1:8" s="136" customFormat="1" ht="30">
      <c r="A481" s="131">
        <v>1142175001730</v>
      </c>
      <c r="B481" s="133" t="s">
        <v>1000</v>
      </c>
      <c r="C481" s="132" t="s">
        <v>2352</v>
      </c>
      <c r="D481" s="133" t="s">
        <v>16</v>
      </c>
      <c r="E481" s="322">
        <v>6640</v>
      </c>
      <c r="F481" s="139">
        <v>30021500</v>
      </c>
      <c r="G481" s="135">
        <v>0.12</v>
      </c>
    </row>
    <row r="482" spans="1:8" s="7" customFormat="1" ht="19.5" customHeight="1">
      <c r="A482" s="133"/>
      <c r="B482" s="18"/>
      <c r="C482" s="20" t="s">
        <v>1002</v>
      </c>
      <c r="D482" s="50"/>
      <c r="E482" s="323"/>
      <c r="F482" s="18"/>
      <c r="G482" s="135"/>
      <c r="H482" s="7" t="s">
        <v>2351</v>
      </c>
    </row>
    <row r="483" spans="1:8" s="7" customFormat="1" ht="20.100000000000001" customHeight="1">
      <c r="A483" s="133"/>
      <c r="B483" s="18"/>
      <c r="C483" s="20" t="s">
        <v>1003</v>
      </c>
      <c r="D483" s="50"/>
      <c r="E483" s="323"/>
      <c r="F483" s="18"/>
      <c r="G483" s="135"/>
    </row>
    <row r="484" spans="1:8" s="7" customFormat="1" ht="15">
      <c r="A484" s="131">
        <v>1650180051730</v>
      </c>
      <c r="B484" s="50" t="s">
        <v>1004</v>
      </c>
      <c r="C484" s="31" t="s">
        <v>1005</v>
      </c>
      <c r="D484" s="50" t="s">
        <v>16</v>
      </c>
      <c r="E484" s="318">
        <v>39540</v>
      </c>
      <c r="F484" s="18">
        <v>35079099</v>
      </c>
      <c r="G484" s="135">
        <v>0.18</v>
      </c>
    </row>
    <row r="485" spans="1:8" s="7" customFormat="1" ht="20.100000000000001" customHeight="1">
      <c r="A485" s="133"/>
      <c r="B485" s="18"/>
      <c r="C485" s="20" t="s">
        <v>1006</v>
      </c>
      <c r="D485" s="50"/>
      <c r="E485" s="323"/>
      <c r="F485" s="18"/>
      <c r="G485" s="135"/>
    </row>
    <row r="486" spans="1:8" s="7" customFormat="1" ht="20.100000000000001" customHeight="1">
      <c r="A486" s="133"/>
      <c r="B486" s="18"/>
      <c r="C486" s="20" t="s">
        <v>1007</v>
      </c>
      <c r="D486" s="50"/>
      <c r="E486" s="323"/>
      <c r="F486" s="18"/>
      <c r="G486" s="135"/>
    </row>
    <row r="487" spans="1:8" s="7" customFormat="1" ht="15">
      <c r="A487" s="131">
        <v>1610180101730</v>
      </c>
      <c r="B487" s="50" t="s">
        <v>1008</v>
      </c>
      <c r="C487" s="31" t="s">
        <v>1009</v>
      </c>
      <c r="D487" s="50" t="s">
        <v>16</v>
      </c>
      <c r="E487" s="318">
        <v>3940</v>
      </c>
      <c r="F487" s="18">
        <v>29349900</v>
      </c>
      <c r="G487" s="135">
        <v>0.18</v>
      </c>
    </row>
    <row r="488" spans="1:8" ht="20.100000000000001" customHeight="1">
      <c r="A488" s="133"/>
      <c r="B488" s="18"/>
      <c r="C488" s="20" t="s">
        <v>1012</v>
      </c>
      <c r="D488" s="50"/>
      <c r="E488" s="323"/>
      <c r="F488" s="18"/>
      <c r="G488" s="135"/>
    </row>
    <row r="489" spans="1:8" ht="15">
      <c r="A489" s="131">
        <v>1610280501730</v>
      </c>
      <c r="B489" s="50" t="s">
        <v>1013</v>
      </c>
      <c r="C489" s="31" t="s">
        <v>1014</v>
      </c>
      <c r="D489" s="50" t="s">
        <v>16</v>
      </c>
      <c r="E489" s="318">
        <v>3940</v>
      </c>
      <c r="F489" s="18">
        <v>29349900</v>
      </c>
      <c r="G489" s="135">
        <v>0.18</v>
      </c>
    </row>
    <row r="490" spans="1:8" ht="19.5" customHeight="1">
      <c r="A490" s="131">
        <v>1610380101730</v>
      </c>
      <c r="B490" s="50" t="s">
        <v>1015</v>
      </c>
      <c r="C490" s="31" t="s">
        <v>1016</v>
      </c>
      <c r="D490" s="50" t="s">
        <v>16</v>
      </c>
      <c r="E490" s="318">
        <v>3860</v>
      </c>
      <c r="F490" s="18">
        <v>29349900</v>
      </c>
      <c r="G490" s="135">
        <v>0.18</v>
      </c>
    </row>
    <row r="491" spans="1:8" ht="35.1" customHeight="1">
      <c r="A491" s="131">
        <v>1610500011730</v>
      </c>
      <c r="B491" s="50" t="s">
        <v>1017</v>
      </c>
      <c r="C491" s="31" t="s">
        <v>1018</v>
      </c>
      <c r="D491" s="50" t="s">
        <v>16</v>
      </c>
      <c r="E491" s="318">
        <v>6380</v>
      </c>
      <c r="F491" s="18">
        <v>29349900</v>
      </c>
      <c r="G491" s="135">
        <v>0.18</v>
      </c>
    </row>
    <row r="492" spans="1:8" s="136" customFormat="1" ht="15">
      <c r="A492" s="131">
        <v>1610900011730</v>
      </c>
      <c r="B492" s="133" t="s">
        <v>1010</v>
      </c>
      <c r="C492" s="132" t="s">
        <v>2388</v>
      </c>
      <c r="D492" s="133" t="s">
        <v>16</v>
      </c>
      <c r="E492" s="322">
        <v>8070</v>
      </c>
      <c r="F492" s="139">
        <v>29349900</v>
      </c>
      <c r="G492" s="135">
        <v>0.18</v>
      </c>
    </row>
    <row r="493" spans="1:8" ht="20.100000000000001" customHeight="1">
      <c r="A493" s="133"/>
      <c r="B493" s="18"/>
      <c r="C493" s="20" t="s">
        <v>1019</v>
      </c>
      <c r="D493" s="50"/>
      <c r="E493" s="323"/>
      <c r="F493" s="18"/>
      <c r="G493" s="135"/>
    </row>
    <row r="494" spans="1:8" ht="15">
      <c r="A494" s="131">
        <v>1630180101730</v>
      </c>
      <c r="B494" s="50" t="s">
        <v>1020</v>
      </c>
      <c r="C494" s="31" t="s">
        <v>1021</v>
      </c>
      <c r="D494" s="50" t="s">
        <v>16</v>
      </c>
      <c r="E494" s="318">
        <v>4130</v>
      </c>
      <c r="F494" s="18">
        <v>30021500</v>
      </c>
      <c r="G494" s="135">
        <v>0.12</v>
      </c>
    </row>
    <row r="495" spans="1:8" ht="15">
      <c r="A495" s="131">
        <v>1630380101730</v>
      </c>
      <c r="B495" s="50" t="s">
        <v>1022</v>
      </c>
      <c r="C495" s="31" t="s">
        <v>1023</v>
      </c>
      <c r="D495" s="50" t="s">
        <v>16</v>
      </c>
      <c r="E495" s="318">
        <v>3460</v>
      </c>
      <c r="F495" s="18">
        <v>30021500</v>
      </c>
      <c r="G495" s="135">
        <v>0.12</v>
      </c>
    </row>
    <row r="496" spans="1:8" ht="20.100000000000001" customHeight="1">
      <c r="A496" s="133"/>
      <c r="B496" s="18"/>
      <c r="C496" s="20" t="s">
        <v>1024</v>
      </c>
      <c r="D496" s="50"/>
      <c r="E496" s="323"/>
      <c r="F496" s="18"/>
      <c r="G496" s="135"/>
    </row>
    <row r="497" spans="1:7" ht="15">
      <c r="A497" s="131">
        <v>1640280401730</v>
      </c>
      <c r="B497" s="50" t="s">
        <v>1025</v>
      </c>
      <c r="C497" s="31" t="s">
        <v>1026</v>
      </c>
      <c r="D497" s="50" t="s">
        <v>16</v>
      </c>
      <c r="E497" s="318">
        <v>8960</v>
      </c>
      <c r="F497" s="18">
        <v>35079099</v>
      </c>
      <c r="G497" s="135">
        <v>0.18</v>
      </c>
    </row>
    <row r="498" spans="1:7" ht="15">
      <c r="A498" s="131">
        <v>1640180401730</v>
      </c>
      <c r="B498" s="50" t="s">
        <v>1028</v>
      </c>
      <c r="C498" s="31" t="s">
        <v>1029</v>
      </c>
      <c r="D498" s="50" t="s">
        <v>16</v>
      </c>
      <c r="E498" s="318">
        <v>10590</v>
      </c>
      <c r="F498" s="18">
        <v>35079099</v>
      </c>
      <c r="G498" s="135">
        <v>0.18</v>
      </c>
    </row>
    <row r="499" spans="1:7" ht="20.100000000000001" customHeight="1">
      <c r="A499" s="133"/>
      <c r="B499" s="18"/>
      <c r="C499" s="20" t="s">
        <v>1030</v>
      </c>
      <c r="D499" s="50"/>
      <c r="E499" s="323"/>
      <c r="F499" s="18"/>
      <c r="G499" s="135"/>
    </row>
    <row r="500" spans="1:7" ht="15">
      <c r="A500" s="131">
        <v>1650500501730</v>
      </c>
      <c r="B500" s="50" t="s">
        <v>1031</v>
      </c>
      <c r="C500" s="31" t="s">
        <v>1032</v>
      </c>
      <c r="D500" s="50" t="s">
        <v>16</v>
      </c>
      <c r="E500" s="318">
        <v>10680</v>
      </c>
      <c r="F500" s="18">
        <v>35079099</v>
      </c>
      <c r="G500" s="135">
        <v>0.18</v>
      </c>
    </row>
    <row r="501" spans="1:7" ht="20.100000000000001" customHeight="1">
      <c r="A501" s="131"/>
      <c r="B501" s="18"/>
      <c r="C501" s="29" t="s">
        <v>1033</v>
      </c>
      <c r="D501" s="50"/>
      <c r="E501" s="323"/>
      <c r="F501" s="18"/>
      <c r="G501" s="135"/>
    </row>
    <row r="502" spans="1:7" ht="15">
      <c r="A502" s="171" t="s">
        <v>1034</v>
      </c>
      <c r="B502" s="50" t="s">
        <v>1035</v>
      </c>
      <c r="C502" s="31" t="s">
        <v>1036</v>
      </c>
      <c r="D502" s="50" t="s">
        <v>252</v>
      </c>
      <c r="E502" s="318">
        <v>8090</v>
      </c>
      <c r="F502" s="18">
        <v>30021500</v>
      </c>
      <c r="G502" s="135">
        <v>0.12</v>
      </c>
    </row>
    <row r="503" spans="1:7" ht="15">
      <c r="A503" s="171" t="s">
        <v>1037</v>
      </c>
      <c r="B503" s="50" t="s">
        <v>1038</v>
      </c>
      <c r="C503" s="31" t="s">
        <v>1039</v>
      </c>
      <c r="D503" s="50" t="s">
        <v>252</v>
      </c>
      <c r="E503" s="318">
        <v>8090</v>
      </c>
      <c r="F503" s="18">
        <v>30021500</v>
      </c>
      <c r="G503" s="135">
        <v>0.12</v>
      </c>
    </row>
    <row r="504" spans="1:7" s="27" customFormat="1" ht="15">
      <c r="A504" s="131">
        <v>1620380011730</v>
      </c>
      <c r="B504" s="50" t="s">
        <v>1040</v>
      </c>
      <c r="C504" s="31" t="s">
        <v>1041</v>
      </c>
      <c r="D504" s="50" t="s">
        <v>252</v>
      </c>
      <c r="E504" s="318">
        <v>8090</v>
      </c>
      <c r="F504" s="18">
        <v>30021500</v>
      </c>
      <c r="G504" s="135">
        <v>0.12</v>
      </c>
    </row>
    <row r="505" spans="1:7" ht="15">
      <c r="A505" s="131">
        <v>1620480101730</v>
      </c>
      <c r="B505" s="50" t="s">
        <v>1042</v>
      </c>
      <c r="C505" s="31" t="s">
        <v>1043</v>
      </c>
      <c r="D505" s="50" t="s">
        <v>252</v>
      </c>
      <c r="E505" s="318">
        <v>8090</v>
      </c>
      <c r="F505" s="18">
        <v>30021500</v>
      </c>
      <c r="G505" s="135">
        <v>0.12</v>
      </c>
    </row>
    <row r="506" spans="1:7" ht="15">
      <c r="A506" s="131">
        <v>1620580101730</v>
      </c>
      <c r="B506" s="50" t="s">
        <v>1044</v>
      </c>
      <c r="C506" s="31" t="s">
        <v>1045</v>
      </c>
      <c r="D506" s="50" t="s">
        <v>252</v>
      </c>
      <c r="E506" s="318">
        <v>8090</v>
      </c>
      <c r="F506" s="18">
        <v>30021500</v>
      </c>
      <c r="G506" s="135">
        <v>0.12</v>
      </c>
    </row>
    <row r="507" spans="1:7" ht="20.100000000000001" customHeight="1">
      <c r="A507" s="131"/>
      <c r="B507" s="18"/>
      <c r="C507" s="29" t="s">
        <v>1046</v>
      </c>
      <c r="D507" s="50"/>
      <c r="E507" s="323"/>
      <c r="F507" s="18"/>
      <c r="G507" s="135"/>
    </row>
    <row r="508" spans="1:7" s="7" customFormat="1" ht="15">
      <c r="A508" s="141">
        <v>166010001730</v>
      </c>
      <c r="B508" s="59" t="s">
        <v>1047</v>
      </c>
      <c r="C508" s="23" t="s">
        <v>1048</v>
      </c>
      <c r="D508" s="59" t="s">
        <v>252</v>
      </c>
      <c r="E508" s="318">
        <v>15810</v>
      </c>
      <c r="F508" s="18">
        <v>38220090</v>
      </c>
      <c r="G508" s="135">
        <v>0.12</v>
      </c>
    </row>
    <row r="509" spans="1:7" s="7" customFormat="1" ht="15">
      <c r="A509" s="141">
        <v>166020001730</v>
      </c>
      <c r="B509" s="59" t="s">
        <v>1049</v>
      </c>
      <c r="C509" s="23" t="s">
        <v>1050</v>
      </c>
      <c r="D509" s="59" t="s">
        <v>252</v>
      </c>
      <c r="E509" s="318">
        <v>24670</v>
      </c>
      <c r="F509" s="18">
        <v>38220090</v>
      </c>
      <c r="G509" s="135">
        <v>0.12</v>
      </c>
    </row>
    <row r="510" spans="1:7" s="7" customFormat="1" ht="20.100000000000001" customHeight="1">
      <c r="A510" s="131"/>
      <c r="B510" s="18"/>
      <c r="C510" s="20" t="s">
        <v>1073</v>
      </c>
      <c r="D510" s="50"/>
      <c r="E510" s="323"/>
      <c r="F510" s="18"/>
      <c r="G510" s="135"/>
    </row>
    <row r="511" spans="1:7" s="7" customFormat="1" ht="30">
      <c r="A511" s="131" t="s">
        <v>1074</v>
      </c>
      <c r="B511" s="50" t="s">
        <v>1075</v>
      </c>
      <c r="C511" s="31" t="s">
        <v>1076</v>
      </c>
      <c r="D511" s="50" t="s">
        <v>16</v>
      </c>
      <c r="E511" s="318">
        <v>31620</v>
      </c>
      <c r="F511" s="18">
        <v>998349</v>
      </c>
      <c r="G511" s="135">
        <v>0.18</v>
      </c>
    </row>
    <row r="512" spans="1:7" s="7" customFormat="1" ht="15">
      <c r="A512" s="131"/>
      <c r="B512" s="18"/>
      <c r="C512" s="20" t="s">
        <v>1083</v>
      </c>
      <c r="D512" s="50"/>
      <c r="E512" s="323"/>
      <c r="F512" s="28"/>
      <c r="G512" s="135"/>
    </row>
    <row r="513" spans="1:7" s="7" customFormat="1" ht="30">
      <c r="A513" s="268" t="s">
        <v>1084</v>
      </c>
      <c r="B513" s="50" t="s">
        <v>1085</v>
      </c>
      <c r="C513" s="31" t="s">
        <v>1086</v>
      </c>
      <c r="D513" s="50" t="s">
        <v>16</v>
      </c>
      <c r="E513" s="318">
        <v>40700</v>
      </c>
      <c r="F513" s="18">
        <v>998349</v>
      </c>
      <c r="G513" s="135">
        <v>0.18</v>
      </c>
    </row>
    <row r="514" spans="1:7" s="7" customFormat="1" ht="30">
      <c r="A514" s="268" t="s">
        <v>1087</v>
      </c>
      <c r="B514" s="50" t="s">
        <v>1088</v>
      </c>
      <c r="C514" s="31" t="s">
        <v>1089</v>
      </c>
      <c r="D514" s="50" t="s">
        <v>16</v>
      </c>
      <c r="E514" s="318">
        <v>66410</v>
      </c>
      <c r="F514" s="18">
        <v>998349</v>
      </c>
      <c r="G514" s="135">
        <v>0.18</v>
      </c>
    </row>
    <row r="515" spans="1:7" s="7" customFormat="1" ht="30">
      <c r="A515" s="268" t="s">
        <v>1090</v>
      </c>
      <c r="B515" s="50" t="s">
        <v>1091</v>
      </c>
      <c r="C515" s="31" t="s">
        <v>1092</v>
      </c>
      <c r="D515" s="50" t="s">
        <v>16</v>
      </c>
      <c r="E515" s="318">
        <v>15770</v>
      </c>
      <c r="F515" s="18">
        <v>998349</v>
      </c>
      <c r="G515" s="135">
        <v>0.18</v>
      </c>
    </row>
    <row r="516" spans="1:7" s="7" customFormat="1" ht="15">
      <c r="A516" s="131" t="s">
        <v>1093</v>
      </c>
      <c r="B516" s="50" t="s">
        <v>1094</v>
      </c>
      <c r="C516" s="31" t="s">
        <v>2389</v>
      </c>
      <c r="D516" s="50" t="s">
        <v>16</v>
      </c>
      <c r="E516" s="318">
        <v>41110</v>
      </c>
      <c r="F516" s="18">
        <v>998349</v>
      </c>
      <c r="G516" s="135">
        <v>0.18</v>
      </c>
    </row>
    <row r="517" spans="1:7" s="33" customFormat="1" ht="15">
      <c r="A517" s="131"/>
      <c r="B517" s="18"/>
      <c r="C517" s="20" t="s">
        <v>1096</v>
      </c>
      <c r="D517" s="50"/>
      <c r="E517" s="323"/>
      <c r="F517" s="18"/>
      <c r="G517" s="135"/>
    </row>
    <row r="518" spans="1:7" s="33" customFormat="1" ht="30">
      <c r="A518" s="131">
        <v>522100011730</v>
      </c>
      <c r="B518" s="50" t="s">
        <v>1097</v>
      </c>
      <c r="C518" s="31" t="s">
        <v>1098</v>
      </c>
      <c r="D518" s="50" t="s">
        <v>252</v>
      </c>
      <c r="E518" s="318">
        <v>17530</v>
      </c>
      <c r="F518" s="18">
        <v>998349</v>
      </c>
      <c r="G518" s="135">
        <v>0.18</v>
      </c>
    </row>
    <row r="519" spans="1:7" s="7" customFormat="1" ht="30">
      <c r="A519" s="131">
        <v>522200011730</v>
      </c>
      <c r="B519" s="50" t="s">
        <v>1099</v>
      </c>
      <c r="C519" s="31" t="s">
        <v>1100</v>
      </c>
      <c r="D519" s="50" t="s">
        <v>252</v>
      </c>
      <c r="E519" s="318">
        <v>36530</v>
      </c>
      <c r="F519" s="18">
        <v>998349</v>
      </c>
      <c r="G519" s="135">
        <v>0.18</v>
      </c>
    </row>
    <row r="520" spans="1:7" s="7" customFormat="1" ht="33.75" customHeight="1">
      <c r="A520" s="131">
        <v>111280101730</v>
      </c>
      <c r="B520" s="50" t="s">
        <v>1101</v>
      </c>
      <c r="C520" s="31" t="s">
        <v>1102</v>
      </c>
      <c r="D520" s="50" t="s">
        <v>252</v>
      </c>
      <c r="E520" s="318">
        <v>46000</v>
      </c>
      <c r="F520" s="18">
        <v>998349</v>
      </c>
      <c r="G520" s="135">
        <v>0.18</v>
      </c>
    </row>
    <row r="521" spans="1:7" ht="15">
      <c r="A521" s="133"/>
      <c r="B521" s="18"/>
      <c r="C521" s="29" t="s">
        <v>1103</v>
      </c>
      <c r="D521" s="50"/>
      <c r="E521" s="323"/>
      <c r="F521" s="18"/>
      <c r="G521" s="135"/>
    </row>
    <row r="522" spans="1:7" ht="30">
      <c r="A522" s="141" t="s">
        <v>1104</v>
      </c>
      <c r="B522" s="50" t="s">
        <v>1105</v>
      </c>
      <c r="C522" s="31" t="s">
        <v>1106</v>
      </c>
      <c r="D522" s="50" t="s">
        <v>252</v>
      </c>
      <c r="E522" s="318">
        <v>17260</v>
      </c>
      <c r="F522" s="18">
        <v>998349</v>
      </c>
      <c r="G522" s="135">
        <v>0.18</v>
      </c>
    </row>
    <row r="523" spans="1:7" ht="30">
      <c r="A523" s="268" t="s">
        <v>1107</v>
      </c>
      <c r="B523" s="50" t="s">
        <v>1108</v>
      </c>
      <c r="C523" s="31" t="s">
        <v>1109</v>
      </c>
      <c r="D523" s="50" t="s">
        <v>252</v>
      </c>
      <c r="E523" s="318">
        <v>15180</v>
      </c>
      <c r="F523" s="18">
        <v>998349</v>
      </c>
      <c r="G523" s="135">
        <v>0.18</v>
      </c>
    </row>
    <row r="524" spans="1:7" ht="30">
      <c r="A524" s="141" t="s">
        <v>1110</v>
      </c>
      <c r="B524" s="50" t="s">
        <v>1111</v>
      </c>
      <c r="C524" s="31" t="s">
        <v>1112</v>
      </c>
      <c r="D524" s="50" t="s">
        <v>252</v>
      </c>
      <c r="E524" s="318">
        <v>32010</v>
      </c>
      <c r="F524" s="18">
        <v>998349</v>
      </c>
      <c r="G524" s="135">
        <v>0.18</v>
      </c>
    </row>
    <row r="525" spans="1:7" ht="30">
      <c r="A525" s="141" t="s">
        <v>1113</v>
      </c>
      <c r="B525" s="50" t="s">
        <v>1114</v>
      </c>
      <c r="C525" s="31" t="s">
        <v>1115</v>
      </c>
      <c r="D525" s="50" t="s">
        <v>252</v>
      </c>
      <c r="E525" s="318">
        <v>15810</v>
      </c>
      <c r="F525" s="18">
        <v>998349</v>
      </c>
      <c r="G525" s="135">
        <v>0.18</v>
      </c>
    </row>
    <row r="526" spans="1:7" ht="15">
      <c r="A526" s="268" t="s">
        <v>1116</v>
      </c>
      <c r="B526" s="50" t="s">
        <v>1117</v>
      </c>
      <c r="C526" s="31" t="s">
        <v>1118</v>
      </c>
      <c r="D526" s="50" t="s">
        <v>252</v>
      </c>
      <c r="E526" s="318">
        <v>17530</v>
      </c>
      <c r="F526" s="18">
        <v>998349</v>
      </c>
      <c r="G526" s="135">
        <v>0.18</v>
      </c>
    </row>
    <row r="527" spans="1:7" ht="15">
      <c r="A527" s="268" t="s">
        <v>1119</v>
      </c>
      <c r="B527" s="50" t="s">
        <v>1120</v>
      </c>
      <c r="C527" s="31" t="s">
        <v>1121</v>
      </c>
      <c r="D527" s="50" t="s">
        <v>252</v>
      </c>
      <c r="E527" s="318">
        <v>23520</v>
      </c>
      <c r="F527" s="18">
        <v>998349</v>
      </c>
      <c r="G527" s="135">
        <v>0.18</v>
      </c>
    </row>
    <row r="528" spans="1:7" ht="15">
      <c r="A528" s="133"/>
      <c r="B528" s="18"/>
      <c r="C528" s="20" t="s">
        <v>1156</v>
      </c>
      <c r="D528" s="84"/>
      <c r="E528" s="323"/>
      <c r="F528" s="18"/>
      <c r="G528" s="135"/>
    </row>
    <row r="529" spans="1:7" ht="15">
      <c r="A529" s="133"/>
      <c r="B529" s="18"/>
      <c r="C529" s="20" t="s">
        <v>1157</v>
      </c>
      <c r="D529" s="50"/>
      <c r="E529" s="323"/>
      <c r="F529" s="18"/>
      <c r="G529" s="135"/>
    </row>
    <row r="530" spans="1:7" ht="30">
      <c r="A530" s="131">
        <v>6113000011730</v>
      </c>
      <c r="B530" s="50" t="s">
        <v>1158</v>
      </c>
      <c r="C530" s="31" t="s">
        <v>1159</v>
      </c>
      <c r="D530" s="50" t="s">
        <v>252</v>
      </c>
      <c r="E530" s="318">
        <v>4110</v>
      </c>
      <c r="F530" s="18">
        <v>38220090</v>
      </c>
      <c r="G530" s="135">
        <v>0.12</v>
      </c>
    </row>
    <row r="531" spans="1:7" ht="30">
      <c r="A531" s="274">
        <v>6113000031730</v>
      </c>
      <c r="B531" s="18" t="s">
        <v>1160</v>
      </c>
      <c r="C531" s="31" t="s">
        <v>1161</v>
      </c>
      <c r="D531" s="50" t="s">
        <v>252</v>
      </c>
      <c r="E531" s="318">
        <v>14670</v>
      </c>
      <c r="F531" s="18">
        <v>38220090</v>
      </c>
      <c r="G531" s="135">
        <v>0.12</v>
      </c>
    </row>
    <row r="532" spans="1:7" ht="15">
      <c r="A532" s="133"/>
      <c r="B532" s="18"/>
      <c r="C532" s="20" t="s">
        <v>1162</v>
      </c>
      <c r="D532" s="50"/>
      <c r="E532" s="323"/>
      <c r="F532" s="18"/>
      <c r="G532" s="135"/>
    </row>
    <row r="533" spans="1:7" ht="30">
      <c r="A533" s="131">
        <v>6100100011730</v>
      </c>
      <c r="B533" s="50" t="s">
        <v>1163</v>
      </c>
      <c r="C533" s="31" t="s">
        <v>1164</v>
      </c>
      <c r="D533" s="50" t="s">
        <v>252</v>
      </c>
      <c r="E533" s="318">
        <v>5920</v>
      </c>
      <c r="F533" s="18">
        <v>38220090</v>
      </c>
      <c r="G533" s="135">
        <v>0.12</v>
      </c>
    </row>
    <row r="534" spans="1:7" ht="30">
      <c r="A534" s="131">
        <v>6100100021730</v>
      </c>
      <c r="B534" s="50" t="s">
        <v>1165</v>
      </c>
      <c r="C534" s="31" t="s">
        <v>1166</v>
      </c>
      <c r="D534" s="50" t="s">
        <v>252</v>
      </c>
      <c r="E534" s="318">
        <v>12220</v>
      </c>
      <c r="F534" s="18">
        <v>38220090</v>
      </c>
      <c r="G534" s="135">
        <v>0.12</v>
      </c>
    </row>
    <row r="535" spans="1:7" ht="15">
      <c r="A535" s="133"/>
      <c r="B535" s="18"/>
      <c r="C535" s="20" t="s">
        <v>1167</v>
      </c>
      <c r="D535" s="50"/>
      <c r="E535" s="323"/>
      <c r="F535" s="18"/>
      <c r="G535" s="135"/>
    </row>
    <row r="536" spans="1:7" ht="30">
      <c r="A536" s="131">
        <v>6110300011730</v>
      </c>
      <c r="B536" s="50" t="s">
        <v>1168</v>
      </c>
      <c r="C536" s="31" t="s">
        <v>1169</v>
      </c>
      <c r="D536" s="50" t="s">
        <v>252</v>
      </c>
      <c r="E536" s="318">
        <v>6380</v>
      </c>
      <c r="F536" s="18">
        <v>38220090</v>
      </c>
      <c r="G536" s="135">
        <v>0.12</v>
      </c>
    </row>
    <row r="537" spans="1:7" ht="28.5" customHeight="1">
      <c r="A537" s="131">
        <v>6110300021730</v>
      </c>
      <c r="B537" s="50" t="s">
        <v>1170</v>
      </c>
      <c r="C537" s="31" t="s">
        <v>1171</v>
      </c>
      <c r="D537" s="50" t="s">
        <v>252</v>
      </c>
      <c r="E537" s="318">
        <v>14550</v>
      </c>
      <c r="F537" s="18">
        <v>38220090</v>
      </c>
      <c r="G537" s="135">
        <v>0.12</v>
      </c>
    </row>
    <row r="538" spans="1:7" ht="15">
      <c r="A538" s="133"/>
      <c r="B538" s="18"/>
      <c r="C538" s="20" t="s">
        <v>1172</v>
      </c>
      <c r="D538" s="50"/>
      <c r="E538" s="323"/>
      <c r="F538" s="18"/>
      <c r="G538" s="135"/>
    </row>
    <row r="539" spans="1:7" ht="15">
      <c r="A539" s="131">
        <v>6100800011730</v>
      </c>
      <c r="B539" s="50" t="s">
        <v>1173</v>
      </c>
      <c r="C539" s="31" t="s">
        <v>1174</v>
      </c>
      <c r="D539" s="50" t="s">
        <v>252</v>
      </c>
      <c r="E539" s="318">
        <v>4510</v>
      </c>
      <c r="F539" s="18">
        <v>38220090</v>
      </c>
      <c r="G539" s="135">
        <v>0.12</v>
      </c>
    </row>
    <row r="540" spans="1:7" ht="15">
      <c r="A540" s="131">
        <v>6100800021730</v>
      </c>
      <c r="B540" s="50" t="s">
        <v>1175</v>
      </c>
      <c r="C540" s="31" t="s">
        <v>1176</v>
      </c>
      <c r="D540" s="50" t="s">
        <v>252</v>
      </c>
      <c r="E540" s="318">
        <v>10350</v>
      </c>
      <c r="F540" s="18">
        <v>38220090</v>
      </c>
      <c r="G540" s="135">
        <v>0.12</v>
      </c>
    </row>
    <row r="541" spans="1:7" ht="15">
      <c r="A541" s="133"/>
      <c r="B541" s="18"/>
      <c r="C541" s="20" t="s">
        <v>1177</v>
      </c>
      <c r="D541" s="50"/>
      <c r="E541" s="323"/>
      <c r="F541" s="18"/>
      <c r="G541" s="135"/>
    </row>
    <row r="542" spans="1:7" s="7" customFormat="1" ht="15">
      <c r="A542" s="131">
        <v>6100700011730</v>
      </c>
      <c r="B542" s="50" t="s">
        <v>1178</v>
      </c>
      <c r="C542" s="31" t="s">
        <v>1179</v>
      </c>
      <c r="D542" s="50" t="s">
        <v>252</v>
      </c>
      <c r="E542" s="318">
        <v>6970</v>
      </c>
      <c r="F542" s="18">
        <v>38220090</v>
      </c>
      <c r="G542" s="135">
        <v>0.12</v>
      </c>
    </row>
    <row r="543" spans="1:7" s="7" customFormat="1" ht="15">
      <c r="A543" s="131">
        <v>6100700021730</v>
      </c>
      <c r="B543" s="50" t="s">
        <v>1180</v>
      </c>
      <c r="C543" s="31" t="s">
        <v>1181</v>
      </c>
      <c r="D543" s="50" t="s">
        <v>252</v>
      </c>
      <c r="E543" s="318">
        <v>17940</v>
      </c>
      <c r="F543" s="18">
        <v>38220090</v>
      </c>
      <c r="G543" s="135">
        <v>0.12</v>
      </c>
    </row>
    <row r="544" spans="1:7" s="7" customFormat="1" ht="30">
      <c r="A544" s="133"/>
      <c r="B544" s="18"/>
      <c r="C544" s="20" t="s">
        <v>1182</v>
      </c>
      <c r="D544" s="50"/>
      <c r="E544" s="323"/>
      <c r="F544" s="18"/>
      <c r="G544" s="135"/>
    </row>
    <row r="545" spans="1:7" s="7" customFormat="1" ht="30">
      <c r="A545" s="131">
        <v>6106600011730</v>
      </c>
      <c r="B545" s="50" t="s">
        <v>1183</v>
      </c>
      <c r="C545" s="31" t="s">
        <v>1184</v>
      </c>
      <c r="D545" s="50" t="s">
        <v>252</v>
      </c>
      <c r="E545" s="318">
        <v>9490</v>
      </c>
      <c r="F545" s="18">
        <v>38220090</v>
      </c>
      <c r="G545" s="135">
        <v>0.12</v>
      </c>
    </row>
    <row r="546" spans="1:7" s="7" customFormat="1" ht="15">
      <c r="A546" s="146">
        <v>6121900011730</v>
      </c>
      <c r="B546" s="59" t="s">
        <v>1185</v>
      </c>
      <c r="C546" s="23" t="s">
        <v>1186</v>
      </c>
      <c r="D546" s="50" t="s">
        <v>252</v>
      </c>
      <c r="E546" s="318">
        <v>4620</v>
      </c>
      <c r="F546" s="18">
        <v>38220090</v>
      </c>
      <c r="G546" s="135">
        <v>0.12</v>
      </c>
    </row>
    <row r="547" spans="1:7" s="7" customFormat="1" ht="15">
      <c r="A547" s="133"/>
      <c r="B547" s="18"/>
      <c r="C547" s="20" t="s">
        <v>1187</v>
      </c>
      <c r="D547" s="50"/>
      <c r="E547" s="323"/>
      <c r="F547" s="18"/>
      <c r="G547" s="135"/>
    </row>
    <row r="548" spans="1:7" s="7" customFormat="1" ht="15">
      <c r="A548" s="133"/>
      <c r="B548" s="18"/>
      <c r="C548" s="20" t="s">
        <v>1188</v>
      </c>
      <c r="D548" s="50"/>
      <c r="E548" s="323"/>
      <c r="F548" s="18"/>
      <c r="G548" s="135"/>
    </row>
    <row r="549" spans="1:7" s="7" customFormat="1" ht="30">
      <c r="A549" s="131">
        <v>6100600011730</v>
      </c>
      <c r="B549" s="50" t="s">
        <v>1189</v>
      </c>
      <c r="C549" s="31" t="s">
        <v>1190</v>
      </c>
      <c r="D549" s="50" t="s">
        <v>252</v>
      </c>
      <c r="E549" s="318">
        <v>6830</v>
      </c>
      <c r="F549" s="18">
        <v>38220090</v>
      </c>
      <c r="G549" s="135">
        <v>0.12</v>
      </c>
    </row>
    <row r="550" spans="1:7" s="7" customFormat="1" ht="30">
      <c r="A550" s="131">
        <v>6100600021730</v>
      </c>
      <c r="B550" s="50" t="s">
        <v>1191</v>
      </c>
      <c r="C550" s="31" t="s">
        <v>1192</v>
      </c>
      <c r="D550" s="50" t="s">
        <v>252</v>
      </c>
      <c r="E550" s="318">
        <v>13280</v>
      </c>
      <c r="F550" s="18">
        <v>38220090</v>
      </c>
      <c r="G550" s="135">
        <v>0.12</v>
      </c>
    </row>
    <row r="551" spans="1:7" s="7" customFormat="1" ht="30">
      <c r="A551" s="131">
        <v>6112600011730</v>
      </c>
      <c r="B551" s="50" t="s">
        <v>1193</v>
      </c>
      <c r="C551" s="23" t="s">
        <v>1194</v>
      </c>
      <c r="D551" s="50" t="s">
        <v>252</v>
      </c>
      <c r="E551" s="318">
        <v>5870</v>
      </c>
      <c r="F551" s="18">
        <v>38220090</v>
      </c>
      <c r="G551" s="135">
        <v>0.12</v>
      </c>
    </row>
    <row r="552" spans="1:7" s="7" customFormat="1" ht="30">
      <c r="A552" s="133"/>
      <c r="B552" s="18"/>
      <c r="C552" s="20" t="s">
        <v>1195</v>
      </c>
      <c r="D552" s="50"/>
      <c r="E552" s="323"/>
      <c r="F552" s="18"/>
      <c r="G552" s="135"/>
    </row>
    <row r="553" spans="1:7" s="7" customFormat="1" ht="18" customHeight="1">
      <c r="A553" s="131">
        <v>6102800011730</v>
      </c>
      <c r="B553" s="50" t="s">
        <v>1196</v>
      </c>
      <c r="C553" s="31" t="s">
        <v>1197</v>
      </c>
      <c r="D553" s="50" t="s">
        <v>252</v>
      </c>
      <c r="E553" s="318">
        <v>6140</v>
      </c>
      <c r="F553" s="18">
        <v>38220090</v>
      </c>
      <c r="G553" s="135">
        <v>0.12</v>
      </c>
    </row>
    <row r="554" spans="1:7" s="7" customFormat="1" ht="30">
      <c r="A554" s="131">
        <v>6102800021730</v>
      </c>
      <c r="B554" s="50" t="s">
        <v>1198</v>
      </c>
      <c r="C554" s="31" t="s">
        <v>1199</v>
      </c>
      <c r="D554" s="50" t="s">
        <v>252</v>
      </c>
      <c r="E554" s="318">
        <v>6890</v>
      </c>
      <c r="F554" s="18">
        <v>38220090</v>
      </c>
      <c r="G554" s="135">
        <v>0.12</v>
      </c>
    </row>
    <row r="555" spans="1:7" s="7" customFormat="1" ht="30">
      <c r="A555" s="146">
        <v>6112800011730</v>
      </c>
      <c r="B555" s="59" t="s">
        <v>1200</v>
      </c>
      <c r="C555" s="23" t="s">
        <v>1201</v>
      </c>
      <c r="D555" s="50" t="s">
        <v>252</v>
      </c>
      <c r="E555" s="318">
        <v>9490</v>
      </c>
      <c r="F555" s="18">
        <v>38220090</v>
      </c>
      <c r="G555" s="135">
        <v>0.12</v>
      </c>
    </row>
    <row r="556" spans="1:7" s="7" customFormat="1" ht="30">
      <c r="A556" s="131">
        <v>6106700011730</v>
      </c>
      <c r="B556" s="50" t="s">
        <v>1202</v>
      </c>
      <c r="C556" s="31" t="s">
        <v>1203</v>
      </c>
      <c r="D556" s="50" t="s">
        <v>252</v>
      </c>
      <c r="E556" s="318">
        <v>4530</v>
      </c>
      <c r="F556" s="18">
        <v>38220090</v>
      </c>
      <c r="G556" s="135">
        <v>0.12</v>
      </c>
    </row>
    <row r="557" spans="1:7" s="7" customFormat="1" ht="30">
      <c r="A557" s="131">
        <v>6112500011730</v>
      </c>
      <c r="B557" s="50" t="s">
        <v>1204</v>
      </c>
      <c r="C557" s="31" t="s">
        <v>1205</v>
      </c>
      <c r="D557" s="50" t="s">
        <v>252</v>
      </c>
      <c r="E557" s="318">
        <v>5430</v>
      </c>
      <c r="F557" s="18">
        <v>38220090</v>
      </c>
      <c r="G557" s="135">
        <v>0.12</v>
      </c>
    </row>
    <row r="558" spans="1:7" s="7" customFormat="1" ht="30">
      <c r="A558" s="131">
        <v>6112900011730</v>
      </c>
      <c r="B558" s="50" t="s">
        <v>1206</v>
      </c>
      <c r="C558" s="31" t="s">
        <v>1207</v>
      </c>
      <c r="D558" s="50" t="s">
        <v>252</v>
      </c>
      <c r="E558" s="318">
        <v>4610</v>
      </c>
      <c r="F558" s="18">
        <v>38220090</v>
      </c>
      <c r="G558" s="135">
        <v>0.12</v>
      </c>
    </row>
    <row r="559" spans="1:7" s="7" customFormat="1" ht="30">
      <c r="A559" s="131">
        <v>6114800011730</v>
      </c>
      <c r="B559" s="50" t="s">
        <v>1208</v>
      </c>
      <c r="C559" s="31" t="s">
        <v>1209</v>
      </c>
      <c r="D559" s="50" t="s">
        <v>252</v>
      </c>
      <c r="E559" s="318">
        <v>8510</v>
      </c>
      <c r="F559" s="18">
        <v>38220090</v>
      </c>
      <c r="G559" s="135">
        <v>0.12</v>
      </c>
    </row>
    <row r="560" spans="1:7" s="7" customFormat="1" ht="30">
      <c r="A560" s="131">
        <v>6113200011730</v>
      </c>
      <c r="B560" s="50" t="s">
        <v>1210</v>
      </c>
      <c r="C560" s="31" t="s">
        <v>1211</v>
      </c>
      <c r="D560" s="50" t="s">
        <v>252</v>
      </c>
      <c r="E560" s="318">
        <v>7080</v>
      </c>
      <c r="F560" s="18">
        <v>38220090</v>
      </c>
      <c r="G560" s="135">
        <v>0.12</v>
      </c>
    </row>
    <row r="561" spans="1:7" s="7" customFormat="1" ht="15">
      <c r="A561" s="146"/>
      <c r="B561" s="18"/>
      <c r="C561" s="20" t="s">
        <v>1212</v>
      </c>
      <c r="D561" s="59"/>
      <c r="E561" s="91"/>
      <c r="F561" s="18"/>
      <c r="G561" s="135"/>
    </row>
    <row r="562" spans="1:7" s="7" customFormat="1" ht="30">
      <c r="A562" s="146">
        <v>6104300011730</v>
      </c>
      <c r="B562" s="59" t="s">
        <v>1213</v>
      </c>
      <c r="C562" s="23" t="s">
        <v>1214</v>
      </c>
      <c r="D562" s="50" t="s">
        <v>252</v>
      </c>
      <c r="E562" s="318">
        <v>7860</v>
      </c>
      <c r="F562" s="18">
        <v>38220090</v>
      </c>
      <c r="G562" s="135">
        <v>0.12</v>
      </c>
    </row>
    <row r="563" spans="1:7" s="7" customFormat="1" ht="30">
      <c r="A563" s="146">
        <v>6113400011730</v>
      </c>
      <c r="B563" s="59" t="s">
        <v>1215</v>
      </c>
      <c r="C563" s="23" t="s">
        <v>1216</v>
      </c>
      <c r="D563" s="50" t="s">
        <v>252</v>
      </c>
      <c r="E563" s="318">
        <v>3990</v>
      </c>
      <c r="F563" s="18">
        <v>38220090</v>
      </c>
      <c r="G563" s="135">
        <v>0.12</v>
      </c>
    </row>
    <row r="564" spans="1:7" s="7" customFormat="1" ht="15">
      <c r="A564" s="133"/>
      <c r="B564" s="18"/>
      <c r="C564" s="20" t="s">
        <v>1217</v>
      </c>
      <c r="D564" s="50"/>
      <c r="E564" s="323"/>
      <c r="F564" s="32"/>
      <c r="G564" s="135"/>
    </row>
    <row r="565" spans="1:7" s="7" customFormat="1" ht="15">
      <c r="A565" s="131">
        <v>6106000011730</v>
      </c>
      <c r="B565" s="50" t="s">
        <v>1218</v>
      </c>
      <c r="C565" s="31" t="s">
        <v>1219</v>
      </c>
      <c r="D565" s="50" t="s">
        <v>252</v>
      </c>
      <c r="E565" s="318">
        <v>8340</v>
      </c>
      <c r="F565" s="18">
        <v>38220090</v>
      </c>
      <c r="G565" s="135">
        <v>0.12</v>
      </c>
    </row>
    <row r="566" spans="1:7" s="7" customFormat="1" ht="30">
      <c r="A566" s="131">
        <v>6106900011730</v>
      </c>
      <c r="B566" s="50" t="s">
        <v>1220</v>
      </c>
      <c r="C566" s="31" t="s">
        <v>1221</v>
      </c>
      <c r="D566" s="50" t="s">
        <v>252</v>
      </c>
      <c r="E566" s="318">
        <v>12040</v>
      </c>
      <c r="F566" s="18">
        <v>38220090</v>
      </c>
      <c r="G566" s="135">
        <v>0.12</v>
      </c>
    </row>
    <row r="567" spans="1:7" s="7" customFormat="1" ht="30">
      <c r="A567" s="131">
        <v>6113100011730</v>
      </c>
      <c r="B567" s="50" t="s">
        <v>1222</v>
      </c>
      <c r="C567" s="31" t="s">
        <v>1223</v>
      </c>
      <c r="D567" s="50" t="s">
        <v>252</v>
      </c>
      <c r="E567" s="318">
        <v>9900</v>
      </c>
      <c r="F567" s="18">
        <v>38220090</v>
      </c>
      <c r="G567" s="135">
        <v>0.12</v>
      </c>
    </row>
    <row r="568" spans="1:7" s="7" customFormat="1" ht="15">
      <c r="A568" s="133"/>
      <c r="B568" s="18"/>
      <c r="C568" s="20" t="s">
        <v>1224</v>
      </c>
      <c r="D568" s="50"/>
      <c r="E568" s="323"/>
      <c r="F568" s="18"/>
      <c r="G568" s="135"/>
    </row>
    <row r="569" spans="1:7" s="7" customFormat="1" ht="15">
      <c r="A569" s="131">
        <v>6104400011730</v>
      </c>
      <c r="B569" s="50" t="s">
        <v>1225</v>
      </c>
      <c r="C569" s="31" t="s">
        <v>1226</v>
      </c>
      <c r="D569" s="50" t="s">
        <v>252</v>
      </c>
      <c r="E569" s="318">
        <v>8740</v>
      </c>
      <c r="F569" s="18">
        <v>38220090</v>
      </c>
      <c r="G569" s="135">
        <v>0.12</v>
      </c>
    </row>
    <row r="570" spans="1:7" s="7" customFormat="1" ht="15">
      <c r="A570" s="131">
        <v>6104400021730</v>
      </c>
      <c r="B570" s="50" t="s">
        <v>1227</v>
      </c>
      <c r="C570" s="31" t="s">
        <v>1228</v>
      </c>
      <c r="D570" s="50" t="s">
        <v>252</v>
      </c>
      <c r="E570" s="318">
        <v>11030</v>
      </c>
      <c r="F570" s="18">
        <v>38220090</v>
      </c>
      <c r="G570" s="135">
        <v>0.12</v>
      </c>
    </row>
    <row r="571" spans="1:7" s="7" customFormat="1" ht="15">
      <c r="A571" s="131">
        <v>6110700011730</v>
      </c>
      <c r="B571" s="50" t="s">
        <v>1229</v>
      </c>
      <c r="C571" s="31" t="s">
        <v>1230</v>
      </c>
      <c r="D571" s="50" t="s">
        <v>252</v>
      </c>
      <c r="E571" s="318">
        <v>9390</v>
      </c>
      <c r="F571" s="18">
        <v>38220090</v>
      </c>
      <c r="G571" s="135">
        <v>0.12</v>
      </c>
    </row>
    <row r="572" spans="1:7" s="7" customFormat="1" ht="30">
      <c r="A572" s="131">
        <v>6110800011730</v>
      </c>
      <c r="B572" s="50" t="s">
        <v>1231</v>
      </c>
      <c r="C572" s="31" t="s">
        <v>1232</v>
      </c>
      <c r="D572" s="50" t="s">
        <v>252</v>
      </c>
      <c r="E572" s="318">
        <v>8910</v>
      </c>
      <c r="F572" s="18">
        <v>38220090</v>
      </c>
      <c r="G572" s="135">
        <v>0.12</v>
      </c>
    </row>
    <row r="573" spans="1:7" s="7" customFormat="1" ht="15">
      <c r="A573" s="131">
        <v>6110000011730</v>
      </c>
      <c r="B573" s="50" t="s">
        <v>1233</v>
      </c>
      <c r="C573" s="31" t="s">
        <v>1234</v>
      </c>
      <c r="D573" s="50" t="s">
        <v>252</v>
      </c>
      <c r="E573" s="318">
        <v>8550</v>
      </c>
      <c r="F573" s="32">
        <v>38220090</v>
      </c>
      <c r="G573" s="135">
        <v>0.12</v>
      </c>
    </row>
    <row r="574" spans="1:7" s="7" customFormat="1" ht="30">
      <c r="A574" s="131">
        <v>6110000021730</v>
      </c>
      <c r="B574" s="50" t="s">
        <v>1235</v>
      </c>
      <c r="C574" s="31" t="s">
        <v>1236</v>
      </c>
      <c r="D574" s="50" t="s">
        <v>252</v>
      </c>
      <c r="E574" s="318">
        <v>30340</v>
      </c>
      <c r="F574" s="18">
        <v>38220090</v>
      </c>
      <c r="G574" s="135">
        <v>0.12</v>
      </c>
    </row>
    <row r="575" spans="1:7" s="7" customFormat="1" ht="15">
      <c r="A575" s="131">
        <v>6110100021730</v>
      </c>
      <c r="B575" s="50" t="s">
        <v>1237</v>
      </c>
      <c r="C575" s="31" t="s">
        <v>1238</v>
      </c>
      <c r="D575" s="50" t="s">
        <v>252</v>
      </c>
      <c r="E575" s="318">
        <v>30340</v>
      </c>
      <c r="F575" s="18">
        <v>38220090</v>
      </c>
      <c r="G575" s="135">
        <v>0.12</v>
      </c>
    </row>
    <row r="576" spans="1:7" s="33" customFormat="1" ht="32.25" customHeight="1">
      <c r="A576" s="131">
        <v>6110200011730</v>
      </c>
      <c r="B576" s="50" t="s">
        <v>1239</v>
      </c>
      <c r="C576" s="31" t="s">
        <v>1240</v>
      </c>
      <c r="D576" s="50" t="s">
        <v>252</v>
      </c>
      <c r="E576" s="318">
        <v>11450</v>
      </c>
      <c r="F576" s="18">
        <v>38220090</v>
      </c>
      <c r="G576" s="135">
        <v>0.12</v>
      </c>
    </row>
    <row r="577" spans="1:7" s="7" customFormat="1" ht="32.25">
      <c r="A577" s="131">
        <v>6113600011730</v>
      </c>
      <c r="B577" s="50" t="s">
        <v>1241</v>
      </c>
      <c r="C577" s="31" t="s">
        <v>1242</v>
      </c>
      <c r="D577" s="48" t="s">
        <v>252</v>
      </c>
      <c r="E577" s="318">
        <v>11130</v>
      </c>
      <c r="F577" s="18">
        <v>38220090</v>
      </c>
      <c r="G577" s="135">
        <v>0.12</v>
      </c>
    </row>
    <row r="578" spans="1:7" s="7" customFormat="1" ht="15">
      <c r="A578" s="133"/>
      <c r="B578" s="18"/>
      <c r="C578" s="20" t="s">
        <v>1243</v>
      </c>
      <c r="D578" s="50"/>
      <c r="E578" s="323"/>
      <c r="F578" s="18"/>
      <c r="G578" s="135"/>
    </row>
    <row r="579" spans="1:7" s="7" customFormat="1" ht="30">
      <c r="A579" s="131">
        <v>6109400011730</v>
      </c>
      <c r="B579" s="50" t="s">
        <v>1244</v>
      </c>
      <c r="C579" s="31" t="s">
        <v>1245</v>
      </c>
      <c r="D579" s="50" t="s">
        <v>252</v>
      </c>
      <c r="E579" s="318">
        <v>8970</v>
      </c>
      <c r="F579" s="18">
        <v>38220090</v>
      </c>
      <c r="G579" s="135">
        <v>0.12</v>
      </c>
    </row>
    <row r="580" spans="1:7" s="7" customFormat="1" ht="30">
      <c r="A580" s="131">
        <v>6109400021730</v>
      </c>
      <c r="B580" s="50" t="s">
        <v>1246</v>
      </c>
      <c r="C580" s="31" t="s">
        <v>1247</v>
      </c>
      <c r="D580" s="50" t="s">
        <v>252</v>
      </c>
      <c r="E580" s="318">
        <v>30550</v>
      </c>
      <c r="F580" s="18">
        <v>38220090</v>
      </c>
      <c r="G580" s="135">
        <v>0.12</v>
      </c>
    </row>
    <row r="581" spans="1:7" s="7" customFormat="1" ht="30">
      <c r="A581" s="131">
        <v>6109500011730</v>
      </c>
      <c r="B581" s="50" t="s">
        <v>1248</v>
      </c>
      <c r="C581" s="31" t="s">
        <v>1249</v>
      </c>
      <c r="D581" s="50" t="s">
        <v>252</v>
      </c>
      <c r="E581" s="318">
        <v>10820</v>
      </c>
      <c r="F581" s="18">
        <v>38220090</v>
      </c>
      <c r="G581" s="135">
        <v>0.12</v>
      </c>
    </row>
    <row r="582" spans="1:7" s="65" customFormat="1" ht="30">
      <c r="A582" s="131">
        <v>6109500021730</v>
      </c>
      <c r="B582" s="50" t="s">
        <v>1250</v>
      </c>
      <c r="C582" s="31" t="s">
        <v>1251</v>
      </c>
      <c r="D582" s="50" t="s">
        <v>252</v>
      </c>
      <c r="E582" s="318">
        <v>30820</v>
      </c>
      <c r="F582" s="18">
        <v>38220090</v>
      </c>
      <c r="G582" s="135">
        <v>0.12</v>
      </c>
    </row>
    <row r="583" spans="1:7" s="65" customFormat="1" ht="30">
      <c r="A583" s="131">
        <v>6109900011730</v>
      </c>
      <c r="B583" s="50" t="s">
        <v>1252</v>
      </c>
      <c r="C583" s="31" t="s">
        <v>1253</v>
      </c>
      <c r="D583" s="50" t="s">
        <v>252</v>
      </c>
      <c r="E583" s="318">
        <v>9970</v>
      </c>
      <c r="F583" s="18">
        <v>38220090</v>
      </c>
      <c r="G583" s="135">
        <v>0.12</v>
      </c>
    </row>
    <row r="584" spans="1:7" s="65" customFormat="1" ht="15">
      <c r="A584" s="131">
        <v>6114700011730</v>
      </c>
      <c r="B584" s="50" t="s">
        <v>1254</v>
      </c>
      <c r="C584" s="31" t="s">
        <v>1255</v>
      </c>
      <c r="D584" s="50" t="s">
        <v>252</v>
      </c>
      <c r="E584" s="318">
        <v>11210</v>
      </c>
      <c r="F584" s="18">
        <v>38220090</v>
      </c>
      <c r="G584" s="135">
        <v>0.12</v>
      </c>
    </row>
    <row r="585" spans="1:7" s="7" customFormat="1" ht="23.25" customHeight="1">
      <c r="A585" s="133"/>
      <c r="B585" s="18"/>
      <c r="C585" s="20" t="s">
        <v>1256</v>
      </c>
      <c r="D585" s="50"/>
      <c r="E585" s="323"/>
      <c r="F585" s="18"/>
      <c r="G585" s="135"/>
    </row>
    <row r="586" spans="1:7" s="7" customFormat="1" ht="30">
      <c r="A586" s="131">
        <v>6109600011730</v>
      </c>
      <c r="B586" s="50" t="s">
        <v>1257</v>
      </c>
      <c r="C586" s="31" t="s">
        <v>1258</v>
      </c>
      <c r="D586" s="50" t="s">
        <v>252</v>
      </c>
      <c r="E586" s="318">
        <v>11240</v>
      </c>
      <c r="F586" s="18">
        <v>38220090</v>
      </c>
      <c r="G586" s="135">
        <v>0.12</v>
      </c>
    </row>
    <row r="587" spans="1:7" s="7" customFormat="1" ht="30">
      <c r="A587" s="131">
        <v>6109600031730</v>
      </c>
      <c r="B587" s="50" t="s">
        <v>1259</v>
      </c>
      <c r="C587" s="31" t="s">
        <v>1260</v>
      </c>
      <c r="D587" s="50" t="s">
        <v>252</v>
      </c>
      <c r="E587" s="318">
        <v>35220</v>
      </c>
      <c r="F587" s="18">
        <v>38220090</v>
      </c>
      <c r="G587" s="135">
        <v>0.12</v>
      </c>
    </row>
    <row r="588" spans="1:7" s="7" customFormat="1" ht="15">
      <c r="A588" s="131">
        <v>6113800011730</v>
      </c>
      <c r="B588" s="50" t="s">
        <v>1261</v>
      </c>
      <c r="C588" s="31" t="s">
        <v>1262</v>
      </c>
      <c r="D588" s="50" t="s">
        <v>252</v>
      </c>
      <c r="E588" s="318">
        <v>15160</v>
      </c>
      <c r="F588" s="18">
        <v>38220090</v>
      </c>
      <c r="G588" s="135">
        <v>0.12</v>
      </c>
    </row>
    <row r="589" spans="1:7" s="7" customFormat="1" ht="15">
      <c r="A589" s="133"/>
      <c r="B589" s="18"/>
      <c r="C589" s="20" t="s">
        <v>1263</v>
      </c>
      <c r="D589" s="50"/>
      <c r="E589" s="323"/>
      <c r="F589" s="18"/>
      <c r="G589" s="135"/>
    </row>
    <row r="590" spans="1:7" s="7" customFormat="1" ht="30">
      <c r="A590" s="131">
        <v>6104500011730</v>
      </c>
      <c r="B590" s="50" t="s">
        <v>1264</v>
      </c>
      <c r="C590" s="31" t="s">
        <v>1265</v>
      </c>
      <c r="D590" s="50" t="s">
        <v>252</v>
      </c>
      <c r="E590" s="318">
        <v>7440</v>
      </c>
      <c r="F590" s="18">
        <v>38220090</v>
      </c>
      <c r="G590" s="135">
        <v>0.12</v>
      </c>
    </row>
    <row r="591" spans="1:7" s="7" customFormat="1" ht="30">
      <c r="A591" s="131">
        <v>6104500021730</v>
      </c>
      <c r="B591" s="50" t="s">
        <v>1266</v>
      </c>
      <c r="C591" s="31" t="s">
        <v>1267</v>
      </c>
      <c r="D591" s="50" t="s">
        <v>252</v>
      </c>
      <c r="E591" s="318">
        <v>18600</v>
      </c>
      <c r="F591" s="18">
        <v>38220090</v>
      </c>
      <c r="G591" s="135">
        <v>0.12</v>
      </c>
    </row>
    <row r="592" spans="1:7" s="7" customFormat="1" ht="15">
      <c r="A592" s="131">
        <v>6119000021730</v>
      </c>
      <c r="B592" s="50" t="s">
        <v>1268</v>
      </c>
      <c r="C592" s="31" t="s">
        <v>1269</v>
      </c>
      <c r="D592" s="50" t="s">
        <v>252</v>
      </c>
      <c r="E592" s="318">
        <v>7640</v>
      </c>
      <c r="F592" s="18">
        <v>38220090</v>
      </c>
      <c r="G592" s="135">
        <v>0.12</v>
      </c>
    </row>
    <row r="593" spans="1:7" s="7" customFormat="1" ht="30">
      <c r="A593" s="131">
        <v>6112300011730</v>
      </c>
      <c r="B593" s="50" t="s">
        <v>1270</v>
      </c>
      <c r="C593" s="31" t="s">
        <v>1271</v>
      </c>
      <c r="D593" s="50" t="s">
        <v>252</v>
      </c>
      <c r="E593" s="318">
        <v>8970</v>
      </c>
      <c r="F593" s="18">
        <v>38220090</v>
      </c>
      <c r="G593" s="135">
        <v>0.12</v>
      </c>
    </row>
    <row r="594" spans="1:7" s="7" customFormat="1" ht="30">
      <c r="A594" s="131">
        <v>6112400011730</v>
      </c>
      <c r="B594" s="50" t="s">
        <v>1272</v>
      </c>
      <c r="C594" s="31" t="s">
        <v>1273</v>
      </c>
      <c r="D594" s="50" t="s">
        <v>252</v>
      </c>
      <c r="E594" s="318">
        <v>10400</v>
      </c>
      <c r="F594" s="18">
        <v>38220090</v>
      </c>
      <c r="G594" s="135">
        <v>0.12</v>
      </c>
    </row>
    <row r="595" spans="1:7" s="7" customFormat="1" ht="15">
      <c r="A595" s="131">
        <v>6100500011730</v>
      </c>
      <c r="B595" s="50" t="s">
        <v>1274</v>
      </c>
      <c r="C595" s="31" t="s">
        <v>1275</v>
      </c>
      <c r="D595" s="50" t="s">
        <v>252</v>
      </c>
      <c r="E595" s="318">
        <v>7790</v>
      </c>
      <c r="F595" s="18">
        <v>38220090</v>
      </c>
      <c r="G595" s="135">
        <v>0.12</v>
      </c>
    </row>
    <row r="596" spans="1:7" s="7" customFormat="1" ht="15">
      <c r="A596" s="131">
        <v>6100500021730</v>
      </c>
      <c r="B596" s="50" t="s">
        <v>1276</v>
      </c>
      <c r="C596" s="31" t="s">
        <v>1277</v>
      </c>
      <c r="D596" s="50" t="s">
        <v>252</v>
      </c>
      <c r="E596" s="318">
        <v>16690</v>
      </c>
      <c r="F596" s="18">
        <v>38220090</v>
      </c>
      <c r="G596" s="135">
        <v>0.12</v>
      </c>
    </row>
    <row r="597" spans="1:7" s="7" customFormat="1" ht="15">
      <c r="A597" s="133"/>
      <c r="B597" s="18"/>
      <c r="C597" s="20" t="s">
        <v>1278</v>
      </c>
      <c r="D597" s="50"/>
      <c r="E597" s="323"/>
      <c r="F597" s="18"/>
      <c r="G597" s="135"/>
    </row>
    <row r="598" spans="1:7" ht="30">
      <c r="A598" s="131">
        <v>6104600011730</v>
      </c>
      <c r="B598" s="50" t="s">
        <v>1279</v>
      </c>
      <c r="C598" s="31" t="s">
        <v>1280</v>
      </c>
      <c r="D598" s="50" t="s">
        <v>252</v>
      </c>
      <c r="E598" s="318">
        <v>5790</v>
      </c>
      <c r="F598" s="18">
        <v>38220090</v>
      </c>
      <c r="G598" s="135">
        <v>0.12</v>
      </c>
    </row>
    <row r="599" spans="1:7" s="7" customFormat="1" ht="30">
      <c r="A599" s="131">
        <v>6106800011730</v>
      </c>
      <c r="B599" s="50" t="s">
        <v>1281</v>
      </c>
      <c r="C599" s="31" t="s">
        <v>1282</v>
      </c>
      <c r="D599" s="50" t="s">
        <v>252</v>
      </c>
      <c r="E599" s="318">
        <v>11500</v>
      </c>
      <c r="F599" s="18">
        <v>38220090</v>
      </c>
      <c r="G599" s="135">
        <v>0.12</v>
      </c>
    </row>
    <row r="600" spans="1:7" s="7" customFormat="1" ht="33" customHeight="1">
      <c r="A600" s="131">
        <v>6109000011730</v>
      </c>
      <c r="B600" s="50" t="s">
        <v>1283</v>
      </c>
      <c r="C600" s="31" t="s">
        <v>1284</v>
      </c>
      <c r="D600" s="50" t="s">
        <v>252</v>
      </c>
      <c r="E600" s="318">
        <v>16440</v>
      </c>
      <c r="F600" s="18">
        <v>38220090</v>
      </c>
      <c r="G600" s="135">
        <v>0.12</v>
      </c>
    </row>
    <row r="601" spans="1:7" s="7" customFormat="1" ht="15">
      <c r="A601" s="133"/>
      <c r="B601" s="18"/>
      <c r="C601" s="20" t="s">
        <v>1285</v>
      </c>
      <c r="D601" s="50"/>
      <c r="E601" s="323"/>
      <c r="F601" s="18"/>
      <c r="G601" s="135"/>
    </row>
    <row r="602" spans="1:7" s="7" customFormat="1" ht="15">
      <c r="A602" s="133"/>
      <c r="B602" s="18"/>
      <c r="C602" s="20" t="s">
        <v>1286</v>
      </c>
      <c r="D602" s="50"/>
      <c r="E602" s="323"/>
      <c r="F602" s="18"/>
      <c r="G602" s="135"/>
    </row>
    <row r="603" spans="1:7" s="7" customFormat="1" ht="30">
      <c r="A603" s="131">
        <v>6101100011730</v>
      </c>
      <c r="B603" s="50" t="s">
        <v>1287</v>
      </c>
      <c r="C603" s="31" t="s">
        <v>1288</v>
      </c>
      <c r="D603" s="50" t="s">
        <v>252</v>
      </c>
      <c r="E603" s="318">
        <v>7210</v>
      </c>
      <c r="F603" s="18">
        <v>38220090</v>
      </c>
      <c r="G603" s="135">
        <v>0.12</v>
      </c>
    </row>
    <row r="604" spans="1:7" s="7" customFormat="1" ht="30">
      <c r="A604" s="131">
        <v>6112200011730</v>
      </c>
      <c r="B604" s="50" t="s">
        <v>1289</v>
      </c>
      <c r="C604" s="31" t="s">
        <v>1290</v>
      </c>
      <c r="D604" s="50" t="s">
        <v>252</v>
      </c>
      <c r="E604" s="318">
        <v>9970</v>
      </c>
      <c r="F604" s="18">
        <v>38220090</v>
      </c>
      <c r="G604" s="135">
        <v>0.12</v>
      </c>
    </row>
    <row r="605" spans="1:7" s="7" customFormat="1" ht="15">
      <c r="A605" s="131"/>
      <c r="B605" s="50"/>
      <c r="C605" s="31"/>
      <c r="D605" s="50"/>
      <c r="E605" s="318"/>
      <c r="F605" s="18"/>
      <c r="G605" s="135"/>
    </row>
    <row r="606" spans="1:7" s="7" customFormat="1" ht="12.75" customHeight="1">
      <c r="A606" s="131"/>
      <c r="B606" s="18"/>
      <c r="C606" s="29" t="s">
        <v>1291</v>
      </c>
      <c r="D606" s="50"/>
      <c r="E606" s="323"/>
      <c r="F606" s="18"/>
      <c r="G606" s="135"/>
    </row>
    <row r="607" spans="1:7" s="7" customFormat="1" ht="30">
      <c r="A607" s="131">
        <v>6102000011730</v>
      </c>
      <c r="B607" s="50" t="s">
        <v>1292</v>
      </c>
      <c r="C607" s="31" t="s">
        <v>1293</v>
      </c>
      <c r="D607" s="50" t="s">
        <v>252</v>
      </c>
      <c r="E607" s="318">
        <v>6290</v>
      </c>
      <c r="F607" s="18">
        <v>38220090</v>
      </c>
      <c r="G607" s="135">
        <v>0.12</v>
      </c>
    </row>
    <row r="608" spans="1:7" s="7" customFormat="1" ht="32.25" customHeight="1">
      <c r="A608" s="131">
        <v>6102000021730</v>
      </c>
      <c r="B608" s="50" t="s">
        <v>1294</v>
      </c>
      <c r="C608" s="31" t="s">
        <v>1295</v>
      </c>
      <c r="D608" s="50" t="s">
        <v>252</v>
      </c>
      <c r="E608" s="318">
        <v>8640</v>
      </c>
      <c r="F608" s="18">
        <v>38220090</v>
      </c>
      <c r="G608" s="135">
        <v>0.12</v>
      </c>
    </row>
    <row r="609" spans="1:7" s="7" customFormat="1" ht="31.5" customHeight="1">
      <c r="A609" s="131">
        <v>6102000031730</v>
      </c>
      <c r="B609" s="50" t="s">
        <v>1296</v>
      </c>
      <c r="C609" s="31" t="s">
        <v>1297</v>
      </c>
      <c r="D609" s="50" t="s">
        <v>252</v>
      </c>
      <c r="E609" s="318">
        <v>15120</v>
      </c>
      <c r="F609" s="18">
        <v>38220090</v>
      </c>
      <c r="G609" s="135">
        <v>0.12</v>
      </c>
    </row>
    <row r="610" spans="1:7" s="7" customFormat="1" ht="30">
      <c r="A610" s="131">
        <v>6107000011730</v>
      </c>
      <c r="B610" s="50" t="s">
        <v>1298</v>
      </c>
      <c r="C610" s="31" t="s">
        <v>1299</v>
      </c>
      <c r="D610" s="50" t="s">
        <v>252</v>
      </c>
      <c r="E610" s="318">
        <v>5190</v>
      </c>
      <c r="F610" s="18">
        <v>38220090</v>
      </c>
      <c r="G610" s="135">
        <v>0.12</v>
      </c>
    </row>
    <row r="611" spans="1:7" s="7" customFormat="1" ht="31.5" customHeight="1">
      <c r="A611" s="131">
        <v>6100900011730</v>
      </c>
      <c r="B611" s="50" t="s">
        <v>1300</v>
      </c>
      <c r="C611" s="31" t="s">
        <v>1301</v>
      </c>
      <c r="D611" s="50" t="s">
        <v>252</v>
      </c>
      <c r="E611" s="318">
        <v>3340</v>
      </c>
      <c r="F611" s="18">
        <v>38220090</v>
      </c>
      <c r="G611" s="135">
        <v>0.12</v>
      </c>
    </row>
    <row r="612" spans="1:7" s="286" customFormat="1" ht="30">
      <c r="A612" s="304">
        <v>6101000011730</v>
      </c>
      <c r="B612" s="75" t="s">
        <v>1302</v>
      </c>
      <c r="C612" s="76" t="s">
        <v>1303</v>
      </c>
      <c r="D612" s="75" t="s">
        <v>252</v>
      </c>
      <c r="E612" s="284">
        <v>3950</v>
      </c>
      <c r="F612" s="35">
        <v>38220090</v>
      </c>
      <c r="G612" s="300">
        <v>0.12</v>
      </c>
    </row>
    <row r="613" spans="1:7" s="7" customFormat="1" ht="32.25" customHeight="1">
      <c r="A613" s="131">
        <v>6104700011730</v>
      </c>
      <c r="B613" s="50" t="s">
        <v>1304</v>
      </c>
      <c r="C613" s="31" t="s">
        <v>1305</v>
      </c>
      <c r="D613" s="50" t="s">
        <v>252</v>
      </c>
      <c r="E613" s="318">
        <v>9360</v>
      </c>
      <c r="F613" s="18">
        <v>38220090</v>
      </c>
      <c r="G613" s="135">
        <v>0.12</v>
      </c>
    </row>
    <row r="614" spans="1:7" s="286" customFormat="1" ht="30">
      <c r="A614" s="304">
        <v>6102900011730</v>
      </c>
      <c r="B614" s="75" t="s">
        <v>1306</v>
      </c>
      <c r="C614" s="76" t="s">
        <v>1307</v>
      </c>
      <c r="D614" s="75" t="s">
        <v>252</v>
      </c>
      <c r="E614" s="284">
        <v>4960</v>
      </c>
      <c r="F614" s="35">
        <v>38220090</v>
      </c>
      <c r="G614" s="300">
        <v>0.12</v>
      </c>
    </row>
    <row r="615" spans="1:7" ht="15">
      <c r="A615" s="131"/>
      <c r="B615" s="18"/>
      <c r="C615" s="29" t="s">
        <v>1308</v>
      </c>
      <c r="D615" s="50"/>
      <c r="E615" s="323"/>
      <c r="F615" s="18"/>
      <c r="G615" s="135"/>
    </row>
    <row r="616" spans="1:7" s="305" customFormat="1" ht="30">
      <c r="A616" s="304">
        <v>6105300011730</v>
      </c>
      <c r="B616" s="75" t="s">
        <v>1309</v>
      </c>
      <c r="C616" s="76" t="s">
        <v>1310</v>
      </c>
      <c r="D616" s="75" t="s">
        <v>252</v>
      </c>
      <c r="E616" s="284">
        <v>7970</v>
      </c>
      <c r="F616" s="35">
        <v>38220090</v>
      </c>
      <c r="G616" s="300">
        <v>0.12</v>
      </c>
    </row>
    <row r="617" spans="1:7" s="305" customFormat="1" ht="30">
      <c r="A617" s="304">
        <v>6105300021730</v>
      </c>
      <c r="B617" s="75" t="s">
        <v>1311</v>
      </c>
      <c r="C617" s="76" t="s">
        <v>1312</v>
      </c>
      <c r="D617" s="75" t="s">
        <v>252</v>
      </c>
      <c r="E617" s="284">
        <v>9650</v>
      </c>
      <c r="F617" s="35">
        <v>38220090</v>
      </c>
      <c r="G617" s="300">
        <v>0.12</v>
      </c>
    </row>
    <row r="618" spans="1:7" ht="15">
      <c r="A618" s="131"/>
      <c r="B618" s="18"/>
      <c r="C618" s="29" t="s">
        <v>1313</v>
      </c>
      <c r="D618" s="50"/>
      <c r="E618" s="323"/>
      <c r="F618" s="18"/>
      <c r="G618" s="135"/>
    </row>
    <row r="619" spans="1:7" ht="15">
      <c r="A619" s="131">
        <v>6101200011730</v>
      </c>
      <c r="B619" s="50" t="s">
        <v>1314</v>
      </c>
      <c r="C619" s="31" t="s">
        <v>1315</v>
      </c>
      <c r="D619" s="50" t="s">
        <v>252</v>
      </c>
      <c r="E619" s="318">
        <v>4420</v>
      </c>
      <c r="F619" s="18">
        <v>38220090</v>
      </c>
      <c r="G619" s="135">
        <v>0.12</v>
      </c>
    </row>
    <row r="620" spans="1:7" ht="30">
      <c r="A620" s="131">
        <v>6105000011730</v>
      </c>
      <c r="B620" s="50" t="s">
        <v>1316</v>
      </c>
      <c r="C620" s="31" t="s">
        <v>1317</v>
      </c>
      <c r="D620" s="50" t="s">
        <v>252</v>
      </c>
      <c r="E620" s="318">
        <v>9470</v>
      </c>
      <c r="F620" s="18">
        <v>38220090</v>
      </c>
      <c r="G620" s="135">
        <v>0.12</v>
      </c>
    </row>
    <row r="621" spans="1:7" ht="30">
      <c r="A621" s="131">
        <v>6105100011730</v>
      </c>
      <c r="B621" s="50" t="s">
        <v>1318</v>
      </c>
      <c r="C621" s="31" t="s">
        <v>1319</v>
      </c>
      <c r="D621" s="50" t="s">
        <v>252</v>
      </c>
      <c r="E621" s="318">
        <v>6480</v>
      </c>
      <c r="F621" s="18">
        <v>38220090</v>
      </c>
      <c r="G621" s="135">
        <v>0.12</v>
      </c>
    </row>
    <row r="622" spans="1:7" ht="15">
      <c r="A622" s="131">
        <v>6105200011730</v>
      </c>
      <c r="B622" s="50" t="s">
        <v>1320</v>
      </c>
      <c r="C622" s="31" t="s">
        <v>1321</v>
      </c>
      <c r="D622" s="50" t="s">
        <v>252</v>
      </c>
      <c r="E622" s="318">
        <v>6260</v>
      </c>
      <c r="F622" s="18">
        <v>38220090</v>
      </c>
      <c r="G622" s="135">
        <v>0.12</v>
      </c>
    </row>
    <row r="623" spans="1:7" ht="15">
      <c r="A623" s="131"/>
      <c r="B623" s="18"/>
      <c r="C623" s="29" t="s">
        <v>1322</v>
      </c>
      <c r="D623" s="50"/>
      <c r="E623" s="323"/>
      <c r="F623" s="18"/>
      <c r="G623" s="135"/>
    </row>
    <row r="624" spans="1:7" s="305" customFormat="1" ht="15">
      <c r="A624" s="304">
        <v>6102100011730</v>
      </c>
      <c r="B624" s="75" t="s">
        <v>1323</v>
      </c>
      <c r="C624" s="76" t="s">
        <v>1324</v>
      </c>
      <c r="D624" s="75" t="s">
        <v>252</v>
      </c>
      <c r="E624" s="284">
        <v>13910</v>
      </c>
      <c r="F624" s="35">
        <v>38220090</v>
      </c>
      <c r="G624" s="300">
        <v>0.12</v>
      </c>
    </row>
    <row r="625" spans="1:7" ht="15">
      <c r="A625" s="131">
        <v>6102100021730</v>
      </c>
      <c r="B625" s="50" t="s">
        <v>1325</v>
      </c>
      <c r="C625" s="31" t="s">
        <v>1326</v>
      </c>
      <c r="D625" s="50" t="s">
        <v>252</v>
      </c>
      <c r="E625" s="318">
        <v>32010</v>
      </c>
      <c r="F625" s="18">
        <v>38220090</v>
      </c>
      <c r="G625" s="135">
        <v>0.12</v>
      </c>
    </row>
    <row r="626" spans="1:7" ht="30">
      <c r="A626" s="131">
        <v>6102100031730</v>
      </c>
      <c r="B626" s="50" t="s">
        <v>1327</v>
      </c>
      <c r="C626" s="31" t="s">
        <v>1328</v>
      </c>
      <c r="D626" s="50" t="s">
        <v>252</v>
      </c>
      <c r="E626" s="318">
        <v>45090</v>
      </c>
      <c r="F626" s="18">
        <v>38220090</v>
      </c>
      <c r="G626" s="135">
        <v>0.12</v>
      </c>
    </row>
    <row r="627" spans="1:7" ht="30">
      <c r="A627" s="131">
        <v>6104800011730</v>
      </c>
      <c r="B627" s="50" t="s">
        <v>1329</v>
      </c>
      <c r="C627" s="31" t="s">
        <v>1330</v>
      </c>
      <c r="D627" s="50" t="s">
        <v>252</v>
      </c>
      <c r="E627" s="318">
        <v>7260</v>
      </c>
      <c r="F627" s="18">
        <v>38220090</v>
      </c>
      <c r="G627" s="135">
        <v>0.12</v>
      </c>
    </row>
    <row r="628" spans="1:7" ht="15">
      <c r="A628" s="133"/>
      <c r="B628" s="18"/>
      <c r="C628" s="20" t="s">
        <v>1331</v>
      </c>
      <c r="D628" s="50"/>
      <c r="E628" s="323"/>
      <c r="F628" s="18"/>
      <c r="G628" s="135"/>
    </row>
    <row r="629" spans="1:7" ht="30">
      <c r="A629" s="131">
        <v>6103900011730</v>
      </c>
      <c r="B629" s="50" t="s">
        <v>1332</v>
      </c>
      <c r="C629" s="31" t="s">
        <v>1333</v>
      </c>
      <c r="D629" s="50" t="s">
        <v>252</v>
      </c>
      <c r="E629" s="318">
        <v>6260</v>
      </c>
      <c r="F629" s="18">
        <v>38220090</v>
      </c>
      <c r="G629" s="135">
        <v>0.12</v>
      </c>
    </row>
    <row r="630" spans="1:7" ht="30">
      <c r="A630" s="131">
        <v>6104000011730</v>
      </c>
      <c r="B630" s="50" t="s">
        <v>1334</v>
      </c>
      <c r="C630" s="31" t="s">
        <v>1335</v>
      </c>
      <c r="D630" s="50" t="s">
        <v>252</v>
      </c>
      <c r="E630" s="318">
        <v>6890</v>
      </c>
      <c r="F630" s="18">
        <v>38220090</v>
      </c>
      <c r="G630" s="135">
        <v>0.12</v>
      </c>
    </row>
    <row r="631" spans="1:7" ht="30">
      <c r="A631" s="131">
        <v>6104100011730</v>
      </c>
      <c r="B631" s="50" t="s">
        <v>1336</v>
      </c>
      <c r="C631" s="31" t="s">
        <v>1337</v>
      </c>
      <c r="D631" s="50" t="s">
        <v>252</v>
      </c>
      <c r="E631" s="318">
        <v>8500</v>
      </c>
      <c r="F631" s="18">
        <v>38220090</v>
      </c>
      <c r="G631" s="135">
        <v>0.12</v>
      </c>
    </row>
    <row r="632" spans="1:7" ht="30" customHeight="1">
      <c r="A632" s="131">
        <v>6110600011730</v>
      </c>
      <c r="B632" s="50" t="s">
        <v>1338</v>
      </c>
      <c r="C632" s="31" t="s">
        <v>1339</v>
      </c>
      <c r="D632" s="50" t="s">
        <v>252</v>
      </c>
      <c r="E632" s="318">
        <v>10920</v>
      </c>
      <c r="F632" s="18">
        <v>38220090</v>
      </c>
      <c r="G632" s="135">
        <v>0.12</v>
      </c>
    </row>
    <row r="633" spans="1:7" ht="30">
      <c r="A633" s="131">
        <v>6119290021730</v>
      </c>
      <c r="B633" s="50" t="s">
        <v>1340</v>
      </c>
      <c r="C633" s="31" t="s">
        <v>1341</v>
      </c>
      <c r="D633" s="50" t="s">
        <v>252</v>
      </c>
      <c r="E633" s="318">
        <v>9010</v>
      </c>
      <c r="F633" s="18">
        <v>38220090</v>
      </c>
      <c r="G633" s="135">
        <v>0.12</v>
      </c>
    </row>
    <row r="634" spans="1:7" ht="30">
      <c r="A634" s="131">
        <v>6119200021730</v>
      </c>
      <c r="B634" s="50" t="s">
        <v>1342</v>
      </c>
      <c r="C634" s="31" t="s">
        <v>1343</v>
      </c>
      <c r="D634" s="50" t="s">
        <v>252</v>
      </c>
      <c r="E634" s="318">
        <v>8340</v>
      </c>
      <c r="F634" s="18">
        <v>38220090</v>
      </c>
      <c r="G634" s="135">
        <v>0.12</v>
      </c>
    </row>
    <row r="635" spans="1:7" ht="30">
      <c r="A635" s="131">
        <v>6120300011730</v>
      </c>
      <c r="B635" s="50" t="s">
        <v>1344</v>
      </c>
      <c r="C635" s="31" t="s">
        <v>1345</v>
      </c>
      <c r="D635" s="50" t="s">
        <v>252</v>
      </c>
      <c r="E635" s="318">
        <v>10100</v>
      </c>
      <c r="F635" s="18">
        <v>38220090</v>
      </c>
      <c r="G635" s="135">
        <v>0.12</v>
      </c>
    </row>
    <row r="636" spans="1:7" ht="30">
      <c r="A636" s="131">
        <v>6120200011730</v>
      </c>
      <c r="B636" s="50" t="s">
        <v>1346</v>
      </c>
      <c r="C636" s="31" t="s">
        <v>1347</v>
      </c>
      <c r="D636" s="59" t="s">
        <v>16</v>
      </c>
      <c r="E636" s="318">
        <v>9610</v>
      </c>
      <c r="F636" s="18">
        <v>38220090</v>
      </c>
      <c r="G636" s="135">
        <v>0.12</v>
      </c>
    </row>
    <row r="637" spans="1:7" ht="15">
      <c r="A637" s="133"/>
      <c r="B637" s="18"/>
      <c r="C637" s="20" t="s">
        <v>1348</v>
      </c>
      <c r="D637" s="50"/>
      <c r="E637" s="323"/>
      <c r="F637" s="18"/>
      <c r="G637" s="135"/>
    </row>
    <row r="638" spans="1:7" ht="15">
      <c r="A638" s="131">
        <v>6103000011730</v>
      </c>
      <c r="B638" s="50" t="s">
        <v>1349</v>
      </c>
      <c r="C638" s="31" t="s">
        <v>1350</v>
      </c>
      <c r="D638" s="50" t="s">
        <v>252</v>
      </c>
      <c r="E638" s="318">
        <v>9050</v>
      </c>
      <c r="F638" s="18">
        <v>38220090</v>
      </c>
      <c r="G638" s="135">
        <v>0.12</v>
      </c>
    </row>
    <row r="639" spans="1:7" ht="15">
      <c r="A639" s="131">
        <v>6103000021730</v>
      </c>
      <c r="B639" s="50" t="s">
        <v>1351</v>
      </c>
      <c r="C639" s="31" t="s">
        <v>1352</v>
      </c>
      <c r="D639" s="50" t="s">
        <v>252</v>
      </c>
      <c r="E639" s="318">
        <v>12040</v>
      </c>
      <c r="F639" s="18">
        <v>38220090</v>
      </c>
      <c r="G639" s="135">
        <v>0.12</v>
      </c>
    </row>
    <row r="640" spans="1:7" ht="14.25" customHeight="1">
      <c r="A640" s="131">
        <v>6114500011730</v>
      </c>
      <c r="B640" s="50" t="s">
        <v>1353</v>
      </c>
      <c r="C640" s="31" t="s">
        <v>1354</v>
      </c>
      <c r="D640" s="50" t="s">
        <v>252</v>
      </c>
      <c r="E640" s="318">
        <v>18720</v>
      </c>
      <c r="F640" s="18">
        <v>38220090</v>
      </c>
      <c r="G640" s="135">
        <v>0.12</v>
      </c>
    </row>
    <row r="641" spans="1:7" ht="15">
      <c r="A641" s="133"/>
      <c r="B641" s="18"/>
      <c r="C641" s="20" t="s">
        <v>1355</v>
      </c>
      <c r="D641" s="50"/>
      <c r="E641" s="323"/>
      <c r="F641" s="18"/>
      <c r="G641" s="135"/>
    </row>
    <row r="642" spans="1:7" ht="15">
      <c r="A642" s="131">
        <v>6108900011730</v>
      </c>
      <c r="B642" s="50" t="s">
        <v>1356</v>
      </c>
      <c r="C642" s="31" t="s">
        <v>1357</v>
      </c>
      <c r="D642" s="50" t="s">
        <v>252</v>
      </c>
      <c r="E642" s="318">
        <v>5180</v>
      </c>
      <c r="F642" s="18">
        <v>38220090</v>
      </c>
      <c r="G642" s="135">
        <v>0.12</v>
      </c>
    </row>
    <row r="643" spans="1:7" ht="30">
      <c r="A643" s="131">
        <v>6119600011730</v>
      </c>
      <c r="B643" s="50" t="s">
        <v>1358</v>
      </c>
      <c r="C643" s="31" t="s">
        <v>1359</v>
      </c>
      <c r="D643" s="59" t="s">
        <v>16</v>
      </c>
      <c r="E643" s="318">
        <v>9610</v>
      </c>
      <c r="F643" s="18">
        <v>38220090</v>
      </c>
      <c r="G643" s="135">
        <v>0.12</v>
      </c>
    </row>
    <row r="644" spans="1:7" ht="15">
      <c r="A644" s="133"/>
      <c r="B644" s="18"/>
      <c r="C644" s="20" t="s">
        <v>1360</v>
      </c>
      <c r="D644" s="50"/>
      <c r="E644" s="323"/>
      <c r="F644" s="18"/>
      <c r="G644" s="135"/>
    </row>
    <row r="645" spans="1:7" ht="15">
      <c r="A645" s="133"/>
      <c r="B645" s="18"/>
      <c r="C645" s="20" t="s">
        <v>1361</v>
      </c>
      <c r="D645" s="50"/>
      <c r="E645" s="323"/>
      <c r="F645" s="18"/>
      <c r="G645" s="135"/>
    </row>
    <row r="646" spans="1:7" ht="15">
      <c r="A646" s="131" t="s">
        <v>1362</v>
      </c>
      <c r="B646" s="50" t="s">
        <v>1363</v>
      </c>
      <c r="C646" s="31" t="s">
        <v>1364</v>
      </c>
      <c r="D646" s="50" t="s">
        <v>252</v>
      </c>
      <c r="E646" s="318">
        <v>10800</v>
      </c>
      <c r="F646" s="18">
        <v>90272000</v>
      </c>
      <c r="G646" s="135">
        <v>0.18</v>
      </c>
    </row>
    <row r="647" spans="1:7" s="305" customFormat="1" ht="18.75" customHeight="1">
      <c r="A647" s="304" t="s">
        <v>1365</v>
      </c>
      <c r="B647" s="75" t="s">
        <v>1366</v>
      </c>
      <c r="C647" s="76" t="s">
        <v>1367</v>
      </c>
      <c r="D647" s="75" t="s">
        <v>252</v>
      </c>
      <c r="E647" s="284">
        <v>990</v>
      </c>
      <c r="F647" s="35">
        <v>90272000</v>
      </c>
      <c r="G647" s="300">
        <v>0.18</v>
      </c>
    </row>
    <row r="648" spans="1:7" ht="15">
      <c r="A648" s="131" t="s">
        <v>1368</v>
      </c>
      <c r="B648" s="50" t="s">
        <v>1369</v>
      </c>
      <c r="C648" s="31" t="s">
        <v>1370</v>
      </c>
      <c r="D648" s="50" t="s">
        <v>252</v>
      </c>
      <c r="E648" s="318">
        <v>11000</v>
      </c>
      <c r="F648" s="18">
        <v>90272000</v>
      </c>
      <c r="G648" s="135">
        <v>0.18</v>
      </c>
    </row>
    <row r="649" spans="1:7" ht="15">
      <c r="A649" s="131" t="s">
        <v>1371</v>
      </c>
      <c r="B649" s="50" t="s">
        <v>1372</v>
      </c>
      <c r="C649" s="31" t="s">
        <v>1373</v>
      </c>
      <c r="D649" s="50" t="s">
        <v>252</v>
      </c>
      <c r="E649" s="318">
        <v>36210</v>
      </c>
      <c r="F649" s="18">
        <v>90272000</v>
      </c>
      <c r="G649" s="135">
        <v>0.18</v>
      </c>
    </row>
    <row r="650" spans="1:7" ht="30">
      <c r="A650" s="131" t="s">
        <v>1374</v>
      </c>
      <c r="B650" s="50" t="s">
        <v>1375</v>
      </c>
      <c r="C650" s="31" t="s">
        <v>1376</v>
      </c>
      <c r="D650" s="50" t="s">
        <v>252</v>
      </c>
      <c r="E650" s="318">
        <v>900</v>
      </c>
      <c r="F650" s="18">
        <v>90272000</v>
      </c>
      <c r="G650" s="135">
        <v>0.18</v>
      </c>
    </row>
    <row r="651" spans="1:7" ht="15">
      <c r="A651" s="131" t="s">
        <v>1377</v>
      </c>
      <c r="B651" s="50" t="s">
        <v>1378</v>
      </c>
      <c r="C651" s="31" t="s">
        <v>1379</v>
      </c>
      <c r="D651" s="50" t="s">
        <v>252</v>
      </c>
      <c r="E651" s="318">
        <v>13950</v>
      </c>
      <c r="F651" s="18">
        <v>90272000</v>
      </c>
      <c r="G651" s="135">
        <v>0.18</v>
      </c>
    </row>
    <row r="652" spans="1:7" ht="30">
      <c r="A652" s="131" t="s">
        <v>1380</v>
      </c>
      <c r="B652" s="50" t="s">
        <v>1381</v>
      </c>
      <c r="C652" s="31" t="s">
        <v>1382</v>
      </c>
      <c r="D652" s="50" t="s">
        <v>252</v>
      </c>
      <c r="E652" s="318">
        <v>30210</v>
      </c>
      <c r="F652" s="18">
        <v>90272000</v>
      </c>
      <c r="G652" s="135">
        <v>0.18</v>
      </c>
    </row>
    <row r="653" spans="1:7" s="7" customFormat="1" ht="30">
      <c r="A653" s="131" t="s">
        <v>1383</v>
      </c>
      <c r="B653" s="50" t="s">
        <v>1384</v>
      </c>
      <c r="C653" s="31" t="s">
        <v>1385</v>
      </c>
      <c r="D653" s="50" t="s">
        <v>252</v>
      </c>
      <c r="E653" s="318">
        <v>17240</v>
      </c>
      <c r="F653" s="18">
        <v>90272000</v>
      </c>
      <c r="G653" s="135">
        <v>0.18</v>
      </c>
    </row>
    <row r="654" spans="1:7" s="7" customFormat="1" ht="30">
      <c r="A654" s="131" t="s">
        <v>1386</v>
      </c>
      <c r="B654" s="50" t="s">
        <v>1387</v>
      </c>
      <c r="C654" s="31" t="s">
        <v>1388</v>
      </c>
      <c r="D654" s="50" t="s">
        <v>252</v>
      </c>
      <c r="E654" s="318">
        <v>12890</v>
      </c>
      <c r="F654" s="18">
        <v>90272000</v>
      </c>
      <c r="G654" s="135">
        <v>0.18</v>
      </c>
    </row>
    <row r="655" spans="1:7" s="7" customFormat="1" ht="15">
      <c r="A655" s="133"/>
      <c r="B655" s="18"/>
      <c r="C655" s="20" t="s">
        <v>1389</v>
      </c>
      <c r="D655" s="50"/>
      <c r="E655" s="323"/>
      <c r="F655" s="18"/>
      <c r="G655" s="135"/>
    </row>
    <row r="656" spans="1:7" s="7" customFormat="1" ht="30">
      <c r="A656" s="131" t="s">
        <v>1390</v>
      </c>
      <c r="B656" s="165" t="s">
        <v>1391</v>
      </c>
      <c r="C656" s="31" t="s">
        <v>1392</v>
      </c>
      <c r="D656" s="50" t="s">
        <v>252</v>
      </c>
      <c r="E656" s="318">
        <v>11280</v>
      </c>
      <c r="F656" s="18">
        <v>90272000</v>
      </c>
      <c r="G656" s="135">
        <v>0.18</v>
      </c>
    </row>
    <row r="657" spans="1:7" ht="30">
      <c r="A657" s="131" t="s">
        <v>1393</v>
      </c>
      <c r="B657" s="66" t="s">
        <v>1394</v>
      </c>
      <c r="C657" s="31" t="s">
        <v>1395</v>
      </c>
      <c r="D657" s="50" t="s">
        <v>252</v>
      </c>
      <c r="E657" s="318">
        <v>18150</v>
      </c>
      <c r="F657" s="18">
        <v>90272000</v>
      </c>
      <c r="G657" s="135">
        <v>0.18</v>
      </c>
    </row>
    <row r="658" spans="1:7" s="7" customFormat="1" ht="30">
      <c r="A658" s="131" t="s">
        <v>1396</v>
      </c>
      <c r="B658" s="166" t="s">
        <v>1397</v>
      </c>
      <c r="C658" s="31" t="s">
        <v>1398</v>
      </c>
      <c r="D658" s="50" t="s">
        <v>252</v>
      </c>
      <c r="E658" s="318">
        <v>19480</v>
      </c>
      <c r="F658" s="18">
        <v>90272000</v>
      </c>
      <c r="G658" s="135">
        <v>0.18</v>
      </c>
    </row>
    <row r="659" spans="1:7" s="7" customFormat="1" ht="30">
      <c r="A659" s="131" t="s">
        <v>1399</v>
      </c>
      <c r="B659" s="166" t="s">
        <v>1400</v>
      </c>
      <c r="C659" s="31" t="s">
        <v>1401</v>
      </c>
      <c r="D659" s="50" t="s">
        <v>252</v>
      </c>
      <c r="E659" s="318">
        <v>21450</v>
      </c>
      <c r="F659" s="18">
        <v>90272000</v>
      </c>
      <c r="G659" s="135">
        <v>0.18</v>
      </c>
    </row>
    <row r="660" spans="1:7" s="7" customFormat="1" ht="60">
      <c r="A660" s="131" t="s">
        <v>1402</v>
      </c>
      <c r="B660" s="166" t="s">
        <v>1403</v>
      </c>
      <c r="C660" s="31" t="s">
        <v>1404</v>
      </c>
      <c r="D660" s="50" t="s">
        <v>252</v>
      </c>
      <c r="E660" s="318">
        <v>34330</v>
      </c>
      <c r="F660" s="18">
        <v>90272000</v>
      </c>
      <c r="G660" s="135">
        <v>0.18</v>
      </c>
    </row>
    <row r="661" spans="1:7" s="7" customFormat="1" ht="48.75" customHeight="1">
      <c r="A661" s="131" t="s">
        <v>1405</v>
      </c>
      <c r="B661" s="166" t="s">
        <v>1406</v>
      </c>
      <c r="C661" s="31" t="s">
        <v>2390</v>
      </c>
      <c r="D661" s="50" t="s">
        <v>252</v>
      </c>
      <c r="E661" s="318">
        <v>40340</v>
      </c>
      <c r="F661" s="18">
        <v>90272000</v>
      </c>
      <c r="G661" s="135">
        <v>0.18</v>
      </c>
    </row>
    <row r="662" spans="1:7" s="7" customFormat="1" ht="15">
      <c r="A662" s="133"/>
      <c r="B662" s="18"/>
      <c r="C662" s="20" t="s">
        <v>1408</v>
      </c>
      <c r="D662" s="50"/>
      <c r="E662" s="323"/>
      <c r="F662" s="18"/>
      <c r="G662" s="135"/>
    </row>
    <row r="663" spans="1:7" s="7" customFormat="1" ht="30">
      <c r="A663" s="131" t="s">
        <v>1409</v>
      </c>
      <c r="B663" s="50" t="s">
        <v>1410</v>
      </c>
      <c r="C663" s="31" t="s">
        <v>1411</v>
      </c>
      <c r="D663" s="50" t="s">
        <v>252</v>
      </c>
      <c r="E663" s="318">
        <v>74120</v>
      </c>
      <c r="F663" s="18">
        <v>84198990</v>
      </c>
      <c r="G663" s="135">
        <v>0.18</v>
      </c>
    </row>
    <row r="664" spans="1:7" ht="30">
      <c r="A664" s="131" t="s">
        <v>1412</v>
      </c>
      <c r="B664" s="50" t="s">
        <v>1413</v>
      </c>
      <c r="C664" s="31" t="s">
        <v>1414</v>
      </c>
      <c r="D664" s="50" t="s">
        <v>16</v>
      </c>
      <c r="E664" s="318">
        <v>82670</v>
      </c>
      <c r="F664" s="18">
        <v>84198990</v>
      </c>
      <c r="G664" s="135">
        <v>0.18</v>
      </c>
    </row>
    <row r="665" spans="1:7" s="7" customFormat="1" ht="30">
      <c r="A665" s="131" t="s">
        <v>1415</v>
      </c>
      <c r="B665" s="50" t="s">
        <v>1416</v>
      </c>
      <c r="C665" s="31" t="s">
        <v>1417</v>
      </c>
      <c r="D665" s="50" t="s">
        <v>16</v>
      </c>
      <c r="E665" s="318">
        <v>95070</v>
      </c>
      <c r="F665" s="18">
        <v>84198990</v>
      </c>
      <c r="G665" s="135">
        <v>0.18</v>
      </c>
    </row>
    <row r="666" spans="1:7" s="7" customFormat="1" ht="30">
      <c r="A666" s="131" t="s">
        <v>1418</v>
      </c>
      <c r="B666" s="50" t="s">
        <v>1419</v>
      </c>
      <c r="C666" s="31" t="s">
        <v>1420</v>
      </c>
      <c r="D666" s="50" t="s">
        <v>16</v>
      </c>
      <c r="E666" s="318">
        <v>138450</v>
      </c>
      <c r="F666" s="18">
        <v>84198990</v>
      </c>
      <c r="G666" s="135">
        <v>0.18</v>
      </c>
    </row>
    <row r="667" spans="1:7" s="7" customFormat="1" ht="30">
      <c r="A667" s="131" t="s">
        <v>1421</v>
      </c>
      <c r="B667" s="50" t="s">
        <v>1422</v>
      </c>
      <c r="C667" s="31" t="s">
        <v>1423</v>
      </c>
      <c r="D667" s="50"/>
      <c r="E667" s="318">
        <v>213320</v>
      </c>
      <c r="F667" s="18">
        <v>84198990</v>
      </c>
      <c r="G667" s="135">
        <v>0.18</v>
      </c>
    </row>
    <row r="668" spans="1:7" s="7" customFormat="1" ht="30">
      <c r="A668" s="131"/>
      <c r="B668" s="18"/>
      <c r="C668" s="29" t="s">
        <v>1424</v>
      </c>
      <c r="D668" s="50"/>
      <c r="E668" s="323"/>
      <c r="F668" s="18"/>
      <c r="G668" s="135"/>
    </row>
    <row r="669" spans="1:7" s="7" customFormat="1" ht="30">
      <c r="A669" s="131" t="s">
        <v>1425</v>
      </c>
      <c r="B669" s="59" t="s">
        <v>1426</v>
      </c>
      <c r="C669" s="31" t="s">
        <v>1427</v>
      </c>
      <c r="D669" s="50" t="s">
        <v>252</v>
      </c>
      <c r="E669" s="318">
        <v>17650</v>
      </c>
      <c r="F669" s="18">
        <v>90272000</v>
      </c>
      <c r="G669" s="135">
        <v>0.18</v>
      </c>
    </row>
    <row r="670" spans="1:7" s="7" customFormat="1" ht="30">
      <c r="A670" s="131" t="s">
        <v>1428</v>
      </c>
      <c r="B670" s="59" t="s">
        <v>1429</v>
      </c>
      <c r="C670" s="31" t="s">
        <v>1430</v>
      </c>
      <c r="D670" s="50" t="s">
        <v>252</v>
      </c>
      <c r="E670" s="318">
        <v>22550</v>
      </c>
      <c r="F670" s="18">
        <v>90272000</v>
      </c>
      <c r="G670" s="135">
        <v>0.18</v>
      </c>
    </row>
    <row r="671" spans="1:7" s="7" customFormat="1" ht="30">
      <c r="A671" s="131" t="s">
        <v>1431</v>
      </c>
      <c r="B671" s="50" t="s">
        <v>1432</v>
      </c>
      <c r="C671" s="31" t="s">
        <v>1433</v>
      </c>
      <c r="D671" s="50" t="s">
        <v>252</v>
      </c>
      <c r="E671" s="318">
        <v>16250</v>
      </c>
      <c r="F671" s="18">
        <v>90272000</v>
      </c>
      <c r="G671" s="135">
        <v>0.18</v>
      </c>
    </row>
    <row r="672" spans="1:7" s="7" customFormat="1" ht="30">
      <c r="A672" s="131" t="s">
        <v>1434</v>
      </c>
      <c r="B672" s="50" t="s">
        <v>1435</v>
      </c>
      <c r="C672" s="31" t="s">
        <v>1436</v>
      </c>
      <c r="D672" s="50" t="s">
        <v>252</v>
      </c>
      <c r="E672" s="318">
        <v>27580</v>
      </c>
      <c r="F672" s="18">
        <v>90272000</v>
      </c>
      <c r="G672" s="135">
        <v>0.18</v>
      </c>
    </row>
    <row r="673" spans="1:7" s="7" customFormat="1" ht="45">
      <c r="A673" s="131" t="s">
        <v>1437</v>
      </c>
      <c r="B673" s="50" t="s">
        <v>1438</v>
      </c>
      <c r="C673" s="31" t="s">
        <v>1439</v>
      </c>
      <c r="D673" s="50" t="s">
        <v>252</v>
      </c>
      <c r="E673" s="318">
        <v>28840</v>
      </c>
      <c r="F673" s="18">
        <v>90272000</v>
      </c>
      <c r="G673" s="135">
        <v>0.18</v>
      </c>
    </row>
    <row r="674" spans="1:7" s="7" customFormat="1" ht="30">
      <c r="A674" s="131" t="s">
        <v>1440</v>
      </c>
      <c r="B674" s="50" t="s">
        <v>1441</v>
      </c>
      <c r="C674" s="31" t="s">
        <v>1442</v>
      </c>
      <c r="D674" s="50" t="s">
        <v>252</v>
      </c>
      <c r="E674" s="318">
        <v>42280</v>
      </c>
      <c r="F674" s="18">
        <v>90272000</v>
      </c>
      <c r="G674" s="135">
        <v>0.18</v>
      </c>
    </row>
    <row r="675" spans="1:7" s="7" customFormat="1" ht="15">
      <c r="A675" s="131"/>
      <c r="B675" s="18"/>
      <c r="C675" s="29" t="s">
        <v>1443</v>
      </c>
      <c r="D675" s="50"/>
      <c r="E675" s="323"/>
      <c r="F675" s="18"/>
      <c r="G675" s="135"/>
    </row>
    <row r="676" spans="1:7" s="7" customFormat="1" ht="15">
      <c r="A676" s="131" t="s">
        <v>1444</v>
      </c>
      <c r="B676" s="66" t="s">
        <v>1445</v>
      </c>
      <c r="C676" s="23" t="s">
        <v>1446</v>
      </c>
      <c r="D676" s="50" t="s">
        <v>252</v>
      </c>
      <c r="E676" s="318">
        <v>19100</v>
      </c>
      <c r="F676" s="18">
        <v>90272000</v>
      </c>
      <c r="G676" s="135">
        <v>0.18</v>
      </c>
    </row>
    <row r="677" spans="1:7" s="7" customFormat="1" ht="30">
      <c r="A677" s="131" t="s">
        <v>1447</v>
      </c>
      <c r="B677" s="166" t="s">
        <v>1448</v>
      </c>
      <c r="C677" s="23" t="s">
        <v>1449</v>
      </c>
      <c r="D677" s="50" t="s">
        <v>252</v>
      </c>
      <c r="E677" s="318">
        <v>22470</v>
      </c>
      <c r="F677" s="18">
        <v>90272000</v>
      </c>
      <c r="G677" s="135">
        <v>0.18</v>
      </c>
    </row>
    <row r="678" spans="1:7" s="7" customFormat="1" ht="15">
      <c r="A678" s="131" t="s">
        <v>1450</v>
      </c>
      <c r="B678" s="166" t="s">
        <v>1451</v>
      </c>
      <c r="C678" s="23" t="s">
        <v>1452</v>
      </c>
      <c r="D678" s="50" t="s">
        <v>252</v>
      </c>
      <c r="E678" s="318">
        <v>28470</v>
      </c>
      <c r="F678" s="18">
        <v>90272000</v>
      </c>
      <c r="G678" s="135">
        <v>0.18</v>
      </c>
    </row>
    <row r="679" spans="1:7" s="7" customFormat="1" ht="15">
      <c r="A679" s="131" t="s">
        <v>1453</v>
      </c>
      <c r="B679" s="166" t="s">
        <v>1454</v>
      </c>
      <c r="C679" s="23" t="s">
        <v>1455</v>
      </c>
      <c r="D679" s="50" t="s">
        <v>252</v>
      </c>
      <c r="E679" s="318">
        <v>34470</v>
      </c>
      <c r="F679" s="18">
        <v>90272000</v>
      </c>
      <c r="G679" s="135">
        <v>0.18</v>
      </c>
    </row>
    <row r="680" spans="1:7" s="7" customFormat="1" ht="15">
      <c r="A680" s="131" t="s">
        <v>1456</v>
      </c>
      <c r="B680" s="166" t="s">
        <v>1457</v>
      </c>
      <c r="C680" s="23" t="s">
        <v>1458</v>
      </c>
      <c r="D680" s="50" t="s">
        <v>252</v>
      </c>
      <c r="E680" s="318">
        <v>42300</v>
      </c>
      <c r="F680" s="18">
        <v>90272000</v>
      </c>
      <c r="G680" s="135">
        <v>0.18</v>
      </c>
    </row>
    <row r="681" spans="1:7" s="7" customFormat="1" ht="15">
      <c r="A681" s="133"/>
      <c r="B681" s="18"/>
      <c r="C681" s="20" t="s">
        <v>1459</v>
      </c>
      <c r="D681" s="50"/>
      <c r="E681" s="323"/>
      <c r="F681" s="18"/>
      <c r="G681" s="135"/>
    </row>
    <row r="682" spans="1:7" s="7" customFormat="1" ht="15">
      <c r="A682" s="131" t="s">
        <v>1460</v>
      </c>
      <c r="B682" s="166" t="s">
        <v>1461</v>
      </c>
      <c r="C682" s="31" t="s">
        <v>1462</v>
      </c>
      <c r="D682" s="50" t="s">
        <v>252</v>
      </c>
      <c r="E682" s="318">
        <v>9520</v>
      </c>
      <c r="F682" s="18">
        <v>90272000</v>
      </c>
      <c r="G682" s="135">
        <v>0.18</v>
      </c>
    </row>
    <row r="683" spans="1:7" s="7" customFormat="1" ht="15">
      <c r="A683" s="131" t="s">
        <v>1463</v>
      </c>
      <c r="B683" s="166" t="s">
        <v>1464</v>
      </c>
      <c r="C683" s="31" t="s">
        <v>1465</v>
      </c>
      <c r="D683" s="50" t="s">
        <v>252</v>
      </c>
      <c r="E683" s="318">
        <v>15680</v>
      </c>
      <c r="F683" s="18">
        <v>90272000</v>
      </c>
      <c r="G683" s="135">
        <v>0.18</v>
      </c>
    </row>
    <row r="684" spans="1:7" s="7" customFormat="1" ht="15">
      <c r="A684" s="131"/>
      <c r="B684" s="18"/>
      <c r="C684" s="20" t="s">
        <v>1466</v>
      </c>
      <c r="D684" s="50"/>
      <c r="E684" s="323"/>
      <c r="F684" s="18"/>
      <c r="G684" s="135"/>
    </row>
    <row r="685" spans="1:7" s="7" customFormat="1" ht="30">
      <c r="A685" s="131" t="s">
        <v>1467</v>
      </c>
      <c r="B685" s="166" t="s">
        <v>1468</v>
      </c>
      <c r="C685" s="31" t="s">
        <v>1469</v>
      </c>
      <c r="D685" s="50" t="s">
        <v>252</v>
      </c>
      <c r="E685" s="318">
        <v>19220</v>
      </c>
      <c r="F685" s="18">
        <v>90272000</v>
      </c>
      <c r="G685" s="135">
        <v>0.18</v>
      </c>
    </row>
    <row r="686" spans="1:7" s="7" customFormat="1" ht="30">
      <c r="A686" s="131" t="s">
        <v>1470</v>
      </c>
      <c r="B686" s="166" t="s">
        <v>1471</v>
      </c>
      <c r="C686" s="31" t="s">
        <v>1472</v>
      </c>
      <c r="D686" s="50" t="s">
        <v>252</v>
      </c>
      <c r="E686" s="318">
        <v>22160</v>
      </c>
      <c r="F686" s="18">
        <v>90272000</v>
      </c>
      <c r="G686" s="135">
        <v>0.18</v>
      </c>
    </row>
    <row r="687" spans="1:7" s="7" customFormat="1" ht="30">
      <c r="A687" s="131" t="s">
        <v>1473</v>
      </c>
      <c r="B687" s="166" t="s">
        <v>1474</v>
      </c>
      <c r="C687" s="31" t="s">
        <v>1475</v>
      </c>
      <c r="D687" s="50" t="s">
        <v>252</v>
      </c>
      <c r="E687" s="318">
        <v>27590</v>
      </c>
      <c r="F687" s="18">
        <v>90272000</v>
      </c>
      <c r="G687" s="135">
        <v>0.18</v>
      </c>
    </row>
    <row r="688" spans="1:7" s="7" customFormat="1" ht="15">
      <c r="A688" s="131"/>
      <c r="B688" s="18"/>
      <c r="C688" s="20" t="s">
        <v>1476</v>
      </c>
      <c r="D688" s="50"/>
      <c r="E688" s="323"/>
      <c r="F688" s="18"/>
      <c r="G688" s="135"/>
    </row>
    <row r="689" spans="1:7" s="7" customFormat="1" ht="30">
      <c r="A689" s="131" t="s">
        <v>1477</v>
      </c>
      <c r="B689" s="166" t="s">
        <v>1478</v>
      </c>
      <c r="C689" s="31" t="s">
        <v>1479</v>
      </c>
      <c r="D689" s="50" t="s">
        <v>252</v>
      </c>
      <c r="E689" s="318">
        <v>14440</v>
      </c>
      <c r="F689" s="18">
        <v>90272000</v>
      </c>
      <c r="G689" s="135">
        <v>0.18</v>
      </c>
    </row>
    <row r="690" spans="1:7" s="7" customFormat="1" ht="30">
      <c r="A690" s="131" t="s">
        <v>1480</v>
      </c>
      <c r="B690" s="166" t="s">
        <v>1481</v>
      </c>
      <c r="C690" s="31" t="s">
        <v>1482</v>
      </c>
      <c r="D690" s="50" t="s">
        <v>252</v>
      </c>
      <c r="E690" s="318">
        <v>18470</v>
      </c>
      <c r="F690" s="18">
        <v>90272000</v>
      </c>
      <c r="G690" s="135">
        <v>0.18</v>
      </c>
    </row>
    <row r="691" spans="1:7" s="7" customFormat="1" ht="30">
      <c r="A691" s="131" t="s">
        <v>1483</v>
      </c>
      <c r="B691" s="166" t="s">
        <v>1484</v>
      </c>
      <c r="C691" s="31" t="s">
        <v>1485</v>
      </c>
      <c r="D691" s="50" t="s">
        <v>252</v>
      </c>
      <c r="E691" s="318">
        <v>20250</v>
      </c>
      <c r="F691" s="18">
        <v>90272000</v>
      </c>
      <c r="G691" s="135">
        <v>0.18</v>
      </c>
    </row>
    <row r="692" spans="1:7" s="7" customFormat="1" ht="45">
      <c r="A692" s="131" t="s">
        <v>1486</v>
      </c>
      <c r="B692" s="166" t="s">
        <v>1487</v>
      </c>
      <c r="C692" s="31" t="s">
        <v>1488</v>
      </c>
      <c r="D692" s="50" t="s">
        <v>252</v>
      </c>
      <c r="E692" s="318">
        <v>26600</v>
      </c>
      <c r="F692" s="18">
        <v>90272000</v>
      </c>
      <c r="G692" s="135">
        <v>0.18</v>
      </c>
    </row>
    <row r="693" spans="1:7" s="7" customFormat="1" ht="30">
      <c r="A693" s="131" t="s">
        <v>1489</v>
      </c>
      <c r="B693" s="166" t="s">
        <v>1490</v>
      </c>
      <c r="C693" s="31" t="s">
        <v>1491</v>
      </c>
      <c r="D693" s="50" t="s">
        <v>252</v>
      </c>
      <c r="E693" s="318">
        <v>32180</v>
      </c>
      <c r="F693" s="18">
        <v>90272000</v>
      </c>
      <c r="G693" s="135">
        <v>0.18</v>
      </c>
    </row>
    <row r="694" spans="1:7" s="7" customFormat="1" ht="30">
      <c r="A694" s="131" t="s">
        <v>1492</v>
      </c>
      <c r="B694" s="166" t="s">
        <v>1493</v>
      </c>
      <c r="C694" s="31" t="s">
        <v>1494</v>
      </c>
      <c r="D694" s="50" t="s">
        <v>252</v>
      </c>
      <c r="E694" s="318">
        <v>61920</v>
      </c>
      <c r="F694" s="32">
        <v>90272000</v>
      </c>
      <c r="G694" s="135">
        <v>0.18</v>
      </c>
    </row>
    <row r="695" spans="1:7" s="7" customFormat="1" ht="15">
      <c r="A695" s="131"/>
      <c r="B695" s="18"/>
      <c r="C695" s="20" t="s">
        <v>1495</v>
      </c>
      <c r="D695" s="50"/>
      <c r="E695" s="323"/>
      <c r="F695" s="32"/>
      <c r="G695" s="135"/>
    </row>
    <row r="696" spans="1:7" s="7" customFormat="1" ht="15">
      <c r="A696" s="131" t="s">
        <v>1496</v>
      </c>
      <c r="B696" s="166" t="s">
        <v>1497</v>
      </c>
      <c r="C696" s="31" t="s">
        <v>1498</v>
      </c>
      <c r="D696" s="50" t="s">
        <v>252</v>
      </c>
      <c r="E696" s="318">
        <v>87160</v>
      </c>
      <c r="F696" s="32">
        <v>90272000</v>
      </c>
      <c r="G696" s="135">
        <v>0.18</v>
      </c>
    </row>
    <row r="697" spans="1:7" s="7" customFormat="1" ht="15">
      <c r="A697" s="131" t="s">
        <v>1499</v>
      </c>
      <c r="B697" s="166" t="s">
        <v>1500</v>
      </c>
      <c r="C697" s="31" t="s">
        <v>1501</v>
      </c>
      <c r="D697" s="50" t="s">
        <v>252</v>
      </c>
      <c r="E697" s="318">
        <v>127650</v>
      </c>
      <c r="F697" s="32">
        <v>90272000</v>
      </c>
      <c r="G697" s="135">
        <v>0.18</v>
      </c>
    </row>
    <row r="698" spans="1:7" s="7" customFormat="1" ht="15">
      <c r="A698" s="131"/>
      <c r="B698" s="18"/>
      <c r="C698" s="20" t="s">
        <v>1502</v>
      </c>
      <c r="D698" s="50"/>
      <c r="E698" s="323"/>
      <c r="F698" s="32"/>
      <c r="G698" s="135"/>
    </row>
    <row r="699" spans="1:7" s="7" customFormat="1" ht="30">
      <c r="A699" s="131" t="s">
        <v>1503</v>
      </c>
      <c r="B699" s="50" t="s">
        <v>1504</v>
      </c>
      <c r="C699" s="31" t="s">
        <v>1505</v>
      </c>
      <c r="D699" s="50" t="s">
        <v>252</v>
      </c>
      <c r="E699" s="318">
        <v>106090</v>
      </c>
      <c r="F699" s="18">
        <v>90272000</v>
      </c>
      <c r="G699" s="135">
        <v>0.18</v>
      </c>
    </row>
    <row r="700" spans="1:7" s="7" customFormat="1" ht="30">
      <c r="A700" s="131" t="s">
        <v>1506</v>
      </c>
      <c r="B700" s="50" t="s">
        <v>1507</v>
      </c>
      <c r="C700" s="31" t="s">
        <v>1508</v>
      </c>
      <c r="D700" s="50" t="s">
        <v>252</v>
      </c>
      <c r="E700" s="318">
        <v>172310</v>
      </c>
      <c r="F700" s="18">
        <v>90272000</v>
      </c>
      <c r="G700" s="135">
        <v>0.18</v>
      </c>
    </row>
    <row r="701" spans="1:7" s="7" customFormat="1" ht="30">
      <c r="A701" s="131" t="s">
        <v>1509</v>
      </c>
      <c r="B701" s="50" t="s">
        <v>1510</v>
      </c>
      <c r="C701" s="31" t="s">
        <v>1511</v>
      </c>
      <c r="D701" s="50" t="s">
        <v>252</v>
      </c>
      <c r="E701" s="318">
        <v>202660</v>
      </c>
      <c r="F701" s="18">
        <v>90272000</v>
      </c>
      <c r="G701" s="135">
        <v>0.18</v>
      </c>
    </row>
    <row r="702" spans="1:7" s="7" customFormat="1" ht="15">
      <c r="A702" s="131"/>
      <c r="B702" s="18"/>
      <c r="C702" s="20" t="s">
        <v>1512</v>
      </c>
      <c r="D702" s="50"/>
      <c r="E702" s="323"/>
      <c r="F702" s="18"/>
      <c r="G702" s="135"/>
    </row>
    <row r="703" spans="1:7" s="7" customFormat="1" ht="15">
      <c r="A703" s="131"/>
      <c r="B703" s="18"/>
      <c r="C703" s="20" t="s">
        <v>1513</v>
      </c>
      <c r="D703" s="50"/>
      <c r="E703" s="323"/>
      <c r="F703" s="18"/>
      <c r="G703" s="135"/>
    </row>
    <row r="704" spans="1:7" s="7" customFormat="1" ht="30">
      <c r="A704" s="131" t="s">
        <v>1514</v>
      </c>
      <c r="B704" s="167" t="s">
        <v>1515</v>
      </c>
      <c r="C704" s="31" t="s">
        <v>1516</v>
      </c>
      <c r="D704" s="50" t="s">
        <v>252</v>
      </c>
      <c r="E704" s="318">
        <v>26600</v>
      </c>
      <c r="F704" s="18">
        <v>90272000</v>
      </c>
      <c r="G704" s="135">
        <v>0.18</v>
      </c>
    </row>
    <row r="705" spans="1:7" s="7" customFormat="1" ht="30">
      <c r="A705" s="131" t="s">
        <v>1517</v>
      </c>
      <c r="B705" s="167" t="s">
        <v>1518</v>
      </c>
      <c r="C705" s="31" t="s">
        <v>1519</v>
      </c>
      <c r="D705" s="50" t="s">
        <v>252</v>
      </c>
      <c r="E705" s="318">
        <v>32430</v>
      </c>
      <c r="F705" s="18">
        <v>90272000</v>
      </c>
      <c r="G705" s="135">
        <v>0.18</v>
      </c>
    </row>
    <row r="706" spans="1:7" s="7" customFormat="1" ht="30">
      <c r="A706" s="131" t="s">
        <v>1520</v>
      </c>
      <c r="B706" s="167" t="s">
        <v>1521</v>
      </c>
      <c r="C706" s="31" t="s">
        <v>1522</v>
      </c>
      <c r="D706" s="50" t="s">
        <v>252</v>
      </c>
      <c r="E706" s="318">
        <v>36790</v>
      </c>
      <c r="F706" s="18">
        <v>90272000</v>
      </c>
      <c r="G706" s="135">
        <v>0.18</v>
      </c>
    </row>
    <row r="707" spans="1:7" s="7" customFormat="1" ht="30">
      <c r="A707" s="131" t="s">
        <v>1523</v>
      </c>
      <c r="B707" s="167" t="s">
        <v>1524</v>
      </c>
      <c r="C707" s="31" t="s">
        <v>1525</v>
      </c>
      <c r="D707" s="50" t="s">
        <v>252</v>
      </c>
      <c r="E707" s="318">
        <v>44830</v>
      </c>
      <c r="F707" s="18">
        <v>90272000</v>
      </c>
      <c r="G707" s="135">
        <v>0.18</v>
      </c>
    </row>
    <row r="708" spans="1:7" s="7" customFormat="1" ht="15">
      <c r="A708" s="131"/>
      <c r="B708" s="18"/>
      <c r="C708" s="20" t="s">
        <v>1526</v>
      </c>
      <c r="D708" s="50"/>
      <c r="E708" s="323"/>
      <c r="F708" s="18"/>
      <c r="G708" s="135"/>
    </row>
    <row r="709" spans="1:7" s="7" customFormat="1" ht="18" customHeight="1">
      <c r="A709" s="131" t="s">
        <v>1527</v>
      </c>
      <c r="B709" s="50" t="s">
        <v>1528</v>
      </c>
      <c r="C709" s="31" t="s">
        <v>1529</v>
      </c>
      <c r="D709" s="50" t="s">
        <v>252</v>
      </c>
      <c r="E709" s="318">
        <v>133620</v>
      </c>
      <c r="F709" s="18">
        <v>90272000</v>
      </c>
      <c r="G709" s="135">
        <v>0.18</v>
      </c>
    </row>
    <row r="710" spans="1:7" s="7" customFormat="1" ht="15">
      <c r="A710" s="131" t="s">
        <v>1530</v>
      </c>
      <c r="B710" s="50" t="s">
        <v>1531</v>
      </c>
      <c r="C710" s="31" t="s">
        <v>1532</v>
      </c>
      <c r="D710" s="50" t="s">
        <v>252</v>
      </c>
      <c r="E710" s="318">
        <v>275240</v>
      </c>
      <c r="F710" s="18">
        <v>90272000</v>
      </c>
      <c r="G710" s="135">
        <v>0.18</v>
      </c>
    </row>
    <row r="711" spans="1:7" s="7" customFormat="1" ht="15">
      <c r="A711" s="131" t="s">
        <v>1533</v>
      </c>
      <c r="B711" s="50" t="s">
        <v>1534</v>
      </c>
      <c r="C711" s="21" t="s">
        <v>1535</v>
      </c>
      <c r="D711" s="50" t="s">
        <v>252</v>
      </c>
      <c r="E711" s="318">
        <v>46800</v>
      </c>
      <c r="F711" s="18">
        <v>90272000</v>
      </c>
      <c r="G711" s="135">
        <v>0.18</v>
      </c>
    </row>
    <row r="712" spans="1:7" s="7" customFormat="1" ht="15">
      <c r="A712" s="131" t="s">
        <v>1536</v>
      </c>
      <c r="B712" s="50" t="s">
        <v>1537</v>
      </c>
      <c r="C712" s="31" t="s">
        <v>1538</v>
      </c>
      <c r="D712" s="50" t="s">
        <v>252</v>
      </c>
      <c r="E712" s="318">
        <v>58190</v>
      </c>
      <c r="F712" s="18">
        <v>90272000</v>
      </c>
      <c r="G712" s="135">
        <v>0.18</v>
      </c>
    </row>
    <row r="713" spans="1:7" s="7" customFormat="1" ht="52.5" customHeight="1">
      <c r="A713" s="131" t="s">
        <v>1539</v>
      </c>
      <c r="B713" s="50" t="s">
        <v>1540</v>
      </c>
      <c r="C713" s="31" t="s">
        <v>1541</v>
      </c>
      <c r="D713" s="50" t="s">
        <v>252</v>
      </c>
      <c r="E713" s="318">
        <v>69570</v>
      </c>
      <c r="F713" s="18">
        <v>90272000</v>
      </c>
      <c r="G713" s="135">
        <v>0.18</v>
      </c>
    </row>
    <row r="714" spans="1:7" s="7" customFormat="1" ht="36.75" customHeight="1">
      <c r="A714" s="131"/>
      <c r="B714" s="18"/>
      <c r="C714" s="20" t="s">
        <v>1542</v>
      </c>
      <c r="D714" s="50"/>
      <c r="E714" s="323"/>
      <c r="F714" s="18"/>
      <c r="G714" s="135"/>
    </row>
    <row r="715" spans="1:7" s="7" customFormat="1" ht="15">
      <c r="A715" s="131"/>
      <c r="B715" s="18"/>
      <c r="C715" s="20" t="s">
        <v>1543</v>
      </c>
      <c r="D715" s="50"/>
      <c r="E715" s="323"/>
      <c r="F715" s="18"/>
      <c r="G715" s="135"/>
    </row>
    <row r="716" spans="1:7" s="7" customFormat="1" ht="24" customHeight="1">
      <c r="A716" s="131" t="s">
        <v>1544</v>
      </c>
      <c r="B716" s="166" t="s">
        <v>1545</v>
      </c>
      <c r="C716" s="31" t="s">
        <v>1546</v>
      </c>
      <c r="D716" s="50" t="s">
        <v>252</v>
      </c>
      <c r="E716" s="318">
        <v>7120</v>
      </c>
      <c r="F716" s="18">
        <v>85049090</v>
      </c>
      <c r="G716" s="135">
        <v>0.18</v>
      </c>
    </row>
    <row r="717" spans="1:7" s="7" customFormat="1" ht="23.25" customHeight="1">
      <c r="A717" s="131" t="s">
        <v>1547</v>
      </c>
      <c r="B717" s="166" t="s">
        <v>1548</v>
      </c>
      <c r="C717" s="31" t="s">
        <v>1549</v>
      </c>
      <c r="D717" s="50" t="s">
        <v>252</v>
      </c>
      <c r="E717" s="318">
        <v>22740</v>
      </c>
      <c r="F717" s="18">
        <v>85049090</v>
      </c>
      <c r="G717" s="135">
        <v>0.18</v>
      </c>
    </row>
    <row r="718" spans="1:7" s="7" customFormat="1" ht="35.25" customHeight="1">
      <c r="A718" s="131" t="s">
        <v>1550</v>
      </c>
      <c r="B718" s="166" t="s">
        <v>1551</v>
      </c>
      <c r="C718" s="31" t="s">
        <v>2379</v>
      </c>
      <c r="D718" s="50" t="s">
        <v>252</v>
      </c>
      <c r="E718" s="318">
        <v>27960</v>
      </c>
      <c r="F718" s="18">
        <v>85049090</v>
      </c>
      <c r="G718" s="135">
        <v>0.18</v>
      </c>
    </row>
    <row r="719" spans="1:7" s="7" customFormat="1" ht="20.25" customHeight="1">
      <c r="A719" s="133"/>
      <c r="B719" s="18"/>
      <c r="C719" s="20" t="s">
        <v>1553</v>
      </c>
      <c r="D719" s="50"/>
      <c r="E719" s="323"/>
      <c r="F719" s="18"/>
      <c r="G719" s="135"/>
    </row>
    <row r="720" spans="1:7" s="7" customFormat="1" ht="15">
      <c r="A720" s="133"/>
      <c r="B720" s="18"/>
      <c r="C720" s="20" t="s">
        <v>1554</v>
      </c>
      <c r="D720" s="50"/>
      <c r="E720" s="323"/>
      <c r="F720" s="28"/>
      <c r="G720" s="135"/>
    </row>
    <row r="721" spans="1:7" s="7" customFormat="1" ht="45">
      <c r="A721" s="131" t="s">
        <v>1555</v>
      </c>
      <c r="B721" s="166" t="s">
        <v>1556</v>
      </c>
      <c r="C721" s="31" t="s">
        <v>1557</v>
      </c>
      <c r="D721" s="50" t="s">
        <v>252</v>
      </c>
      <c r="E721" s="318">
        <v>30410</v>
      </c>
      <c r="F721" s="18">
        <v>85049090</v>
      </c>
      <c r="G721" s="135">
        <v>0.18</v>
      </c>
    </row>
    <row r="722" spans="1:7" s="7" customFormat="1" ht="15">
      <c r="A722" s="133"/>
      <c r="B722" s="18"/>
      <c r="C722" s="20" t="s">
        <v>1558</v>
      </c>
      <c r="D722" s="50"/>
      <c r="E722" s="323"/>
      <c r="F722" s="18"/>
      <c r="G722" s="135"/>
    </row>
    <row r="723" spans="1:7" s="7" customFormat="1" ht="45">
      <c r="A723" s="131" t="s">
        <v>1559</v>
      </c>
      <c r="B723" s="166" t="s">
        <v>1560</v>
      </c>
      <c r="C723" s="31" t="s">
        <v>1561</v>
      </c>
      <c r="D723" s="50" t="s">
        <v>252</v>
      </c>
      <c r="E723" s="318">
        <v>60970</v>
      </c>
      <c r="F723" s="18">
        <v>85049090</v>
      </c>
      <c r="G723" s="135">
        <v>0.18</v>
      </c>
    </row>
    <row r="724" spans="1:7" s="7" customFormat="1" ht="45">
      <c r="A724" s="131" t="s">
        <v>1562</v>
      </c>
      <c r="B724" s="166" t="s">
        <v>1563</v>
      </c>
      <c r="C724" s="23" t="s">
        <v>1564</v>
      </c>
      <c r="D724" s="50" t="s">
        <v>252</v>
      </c>
      <c r="E724" s="318">
        <v>73070</v>
      </c>
      <c r="F724" s="18">
        <v>85049090</v>
      </c>
      <c r="G724" s="135">
        <v>0.18</v>
      </c>
    </row>
    <row r="725" spans="1:7" s="7" customFormat="1" ht="60">
      <c r="A725" s="131" t="s">
        <v>1565</v>
      </c>
      <c r="B725" s="168" t="s">
        <v>1566</v>
      </c>
      <c r="C725" s="31" t="s">
        <v>1567</v>
      </c>
      <c r="D725" s="50" t="s">
        <v>252</v>
      </c>
      <c r="E725" s="318">
        <v>72350</v>
      </c>
      <c r="F725" s="18">
        <v>85049090</v>
      </c>
      <c r="G725" s="135">
        <v>0.18</v>
      </c>
    </row>
    <row r="726" spans="1:7" s="7" customFormat="1" ht="15">
      <c r="A726" s="131" t="s">
        <v>1568</v>
      </c>
      <c r="B726" s="168" t="s">
        <v>1569</v>
      </c>
      <c r="C726" s="23" t="s">
        <v>2377</v>
      </c>
      <c r="D726" s="50" t="s">
        <v>252</v>
      </c>
      <c r="E726" s="318">
        <v>47450</v>
      </c>
      <c r="F726" s="18">
        <v>85049090</v>
      </c>
      <c r="G726" s="135">
        <v>0.18</v>
      </c>
    </row>
    <row r="727" spans="1:7" s="7" customFormat="1" ht="15">
      <c r="A727" s="275"/>
      <c r="B727" s="18"/>
      <c r="C727" s="20" t="s">
        <v>1571</v>
      </c>
      <c r="D727" s="17"/>
      <c r="E727" s="325"/>
      <c r="F727" s="18"/>
      <c r="G727" s="135"/>
    </row>
    <row r="728" spans="1:7" s="7" customFormat="1" ht="15">
      <c r="A728" s="131" t="s">
        <v>1572</v>
      </c>
      <c r="B728" s="50" t="s">
        <v>1573</v>
      </c>
      <c r="C728" s="31" t="s">
        <v>1574</v>
      </c>
      <c r="D728" s="50" t="s">
        <v>252</v>
      </c>
      <c r="E728" s="318">
        <v>23430</v>
      </c>
      <c r="F728" s="18">
        <v>84219100</v>
      </c>
      <c r="G728" s="135">
        <v>0.18</v>
      </c>
    </row>
    <row r="729" spans="1:7" s="7" customFormat="1" ht="30">
      <c r="A729" s="131" t="s">
        <v>1575</v>
      </c>
      <c r="B729" s="50" t="s">
        <v>1576</v>
      </c>
      <c r="C729" s="31" t="s">
        <v>1577</v>
      </c>
      <c r="D729" s="50" t="s">
        <v>252</v>
      </c>
      <c r="E729" s="318">
        <v>53370</v>
      </c>
      <c r="F729" s="18">
        <v>84219100</v>
      </c>
      <c r="G729" s="135">
        <v>0.18</v>
      </c>
    </row>
    <row r="730" spans="1:7" s="7" customFormat="1" ht="30">
      <c r="A730" s="131" t="s">
        <v>1578</v>
      </c>
      <c r="B730" s="50" t="s">
        <v>1579</v>
      </c>
      <c r="C730" s="31" t="s">
        <v>1580</v>
      </c>
      <c r="D730" s="50" t="s">
        <v>252</v>
      </c>
      <c r="E730" s="318">
        <v>82160</v>
      </c>
      <c r="F730" s="18">
        <v>84219100</v>
      </c>
      <c r="G730" s="135">
        <v>0.18</v>
      </c>
    </row>
    <row r="731" spans="1:7" s="7" customFormat="1" ht="15">
      <c r="A731" s="131"/>
      <c r="B731" s="133"/>
      <c r="C731" s="143" t="s">
        <v>2117</v>
      </c>
      <c r="D731" s="133"/>
      <c r="E731" s="326"/>
      <c r="F731" s="139"/>
      <c r="G731" s="135"/>
    </row>
    <row r="732" spans="1:7" s="7" customFormat="1" ht="15">
      <c r="A732" s="131" t="s">
        <v>2118</v>
      </c>
      <c r="B732" s="169" t="s">
        <v>2385</v>
      </c>
      <c r="C732" s="132" t="s">
        <v>2119</v>
      </c>
      <c r="D732" s="133" t="s">
        <v>252</v>
      </c>
      <c r="E732" s="322">
        <v>25740</v>
      </c>
      <c r="F732" s="18">
        <v>90272000</v>
      </c>
      <c r="G732" s="135">
        <v>0.18</v>
      </c>
    </row>
    <row r="733" spans="1:7" s="7" customFormat="1" ht="15">
      <c r="A733" s="131"/>
      <c r="B733" s="133"/>
      <c r="C733" s="143" t="s">
        <v>2120</v>
      </c>
      <c r="D733" s="133"/>
      <c r="E733" s="326"/>
      <c r="F733" s="139"/>
      <c r="G733" s="135"/>
    </row>
    <row r="734" spans="1:7" s="7" customFormat="1" ht="15">
      <c r="A734" s="131" t="s">
        <v>2121</v>
      </c>
      <c r="B734" s="133" t="s">
        <v>2122</v>
      </c>
      <c r="C734" s="132" t="s">
        <v>2123</v>
      </c>
      <c r="D734" s="133" t="s">
        <v>252</v>
      </c>
      <c r="E734" s="318" t="s">
        <v>2338</v>
      </c>
      <c r="F734" s="18">
        <v>90272000</v>
      </c>
      <c r="G734" s="135">
        <v>0.18</v>
      </c>
    </row>
    <row r="735" spans="1:7" ht="15">
      <c r="A735" s="131" t="s">
        <v>2125</v>
      </c>
      <c r="B735" s="133" t="s">
        <v>2126</v>
      </c>
      <c r="C735" s="132" t="s">
        <v>2127</v>
      </c>
      <c r="D735" s="133" t="s">
        <v>252</v>
      </c>
      <c r="E735" s="318" t="s">
        <v>2338</v>
      </c>
      <c r="F735" s="18">
        <v>90272000</v>
      </c>
      <c r="G735" s="135">
        <v>0.18</v>
      </c>
    </row>
    <row r="736" spans="1:7" ht="15">
      <c r="A736" s="131" t="s">
        <v>2128</v>
      </c>
      <c r="B736" s="133" t="s">
        <v>2129</v>
      </c>
      <c r="C736" s="132" t="s">
        <v>2130</v>
      </c>
      <c r="D736" s="133" t="s">
        <v>252</v>
      </c>
      <c r="E736" s="318" t="s">
        <v>2338</v>
      </c>
      <c r="F736" s="18">
        <v>90272000</v>
      </c>
      <c r="G736" s="135">
        <v>0.18</v>
      </c>
    </row>
    <row r="737" spans="1:7" ht="15">
      <c r="A737" s="131" t="s">
        <v>1533</v>
      </c>
      <c r="B737" s="133" t="s">
        <v>2131</v>
      </c>
      <c r="C737" s="132" t="s">
        <v>2132</v>
      </c>
      <c r="D737" s="133" t="s">
        <v>252</v>
      </c>
      <c r="E737" s="322">
        <v>279500</v>
      </c>
      <c r="F737" s="18">
        <v>90272000</v>
      </c>
      <c r="G737" s="135">
        <v>0.18</v>
      </c>
    </row>
    <row r="738" spans="1:7" ht="15">
      <c r="A738" s="131"/>
      <c r="B738" s="133"/>
      <c r="C738" s="143" t="s">
        <v>2133</v>
      </c>
      <c r="D738" s="133"/>
      <c r="E738" s="326"/>
      <c r="F738" s="139"/>
      <c r="G738" s="135"/>
    </row>
    <row r="739" spans="1:7" ht="15">
      <c r="A739" s="131" t="s">
        <v>2134</v>
      </c>
      <c r="B739" s="133" t="s">
        <v>2135</v>
      </c>
      <c r="C739" s="132" t="s">
        <v>2136</v>
      </c>
      <c r="D739" s="133" t="s">
        <v>252</v>
      </c>
      <c r="E739" s="322">
        <v>83470</v>
      </c>
      <c r="F739" s="18">
        <v>90272000</v>
      </c>
      <c r="G739" s="135">
        <v>0.18</v>
      </c>
    </row>
    <row r="740" spans="1:7" ht="30">
      <c r="A740" s="131"/>
      <c r="B740" s="133"/>
      <c r="C740" s="143" t="s">
        <v>2137</v>
      </c>
      <c r="D740" s="133"/>
      <c r="E740" s="326"/>
      <c r="F740" s="139"/>
      <c r="G740" s="135"/>
    </row>
    <row r="741" spans="1:7" ht="15">
      <c r="A741" s="131" t="s">
        <v>2138</v>
      </c>
      <c r="B741" s="133" t="s">
        <v>2139</v>
      </c>
      <c r="C741" s="132" t="s">
        <v>2140</v>
      </c>
      <c r="D741" s="133" t="s">
        <v>252</v>
      </c>
      <c r="E741" s="322">
        <v>21420</v>
      </c>
      <c r="F741" s="18">
        <v>90272000</v>
      </c>
      <c r="G741" s="135">
        <v>0.18</v>
      </c>
    </row>
    <row r="742" spans="1:7" ht="15">
      <c r="A742" s="131" t="s">
        <v>2141</v>
      </c>
      <c r="B742" s="133" t="s">
        <v>2142</v>
      </c>
      <c r="C742" s="132" t="s">
        <v>2143</v>
      </c>
      <c r="D742" s="133" t="s">
        <v>252</v>
      </c>
      <c r="E742" s="322">
        <v>21420</v>
      </c>
      <c r="F742" s="18">
        <v>90272000</v>
      </c>
      <c r="G742" s="135">
        <v>0.18</v>
      </c>
    </row>
    <row r="743" spans="1:7" s="7" customFormat="1" ht="15">
      <c r="A743" s="131" t="s">
        <v>2144</v>
      </c>
      <c r="B743" s="133" t="s">
        <v>2145</v>
      </c>
      <c r="C743" s="132" t="s">
        <v>2146</v>
      </c>
      <c r="D743" s="133" t="s">
        <v>252</v>
      </c>
      <c r="E743" s="322">
        <v>21420</v>
      </c>
      <c r="F743" s="18">
        <v>90272000</v>
      </c>
      <c r="G743" s="135">
        <v>0.18</v>
      </c>
    </row>
    <row r="744" spans="1:7" s="7" customFormat="1" ht="15">
      <c r="A744" s="131" t="s">
        <v>2147</v>
      </c>
      <c r="B744" s="133" t="s">
        <v>2148</v>
      </c>
      <c r="C744" s="132" t="s">
        <v>2149</v>
      </c>
      <c r="D744" s="133" t="s">
        <v>252</v>
      </c>
      <c r="E744" s="322">
        <v>21420</v>
      </c>
      <c r="F744" s="18">
        <v>90272000</v>
      </c>
      <c r="G744" s="135">
        <v>0.18</v>
      </c>
    </row>
    <row r="745" spans="1:7" s="7" customFormat="1" ht="15">
      <c r="A745" s="131" t="s">
        <v>2150</v>
      </c>
      <c r="B745" s="133" t="s">
        <v>2151</v>
      </c>
      <c r="C745" s="132" t="s">
        <v>2152</v>
      </c>
      <c r="D745" s="133" t="s">
        <v>252</v>
      </c>
      <c r="E745" s="322">
        <v>21420</v>
      </c>
      <c r="F745" s="18">
        <v>90272000</v>
      </c>
      <c r="G745" s="135">
        <v>0.18</v>
      </c>
    </row>
    <row r="746" spans="1:7" s="7" customFormat="1" ht="15">
      <c r="A746" s="131" t="s">
        <v>2153</v>
      </c>
      <c r="B746" s="133" t="s">
        <v>2154</v>
      </c>
      <c r="C746" s="132" t="s">
        <v>2155</v>
      </c>
      <c r="D746" s="133" t="s">
        <v>252</v>
      </c>
      <c r="E746" s="322">
        <v>10290</v>
      </c>
      <c r="F746" s="18">
        <v>90272000</v>
      </c>
      <c r="G746" s="135">
        <v>0.18</v>
      </c>
    </row>
    <row r="747" spans="1:7" s="7" customFormat="1" ht="15">
      <c r="A747" s="131" t="s">
        <v>2156</v>
      </c>
      <c r="B747" s="133" t="s">
        <v>2157</v>
      </c>
      <c r="C747" s="132" t="s">
        <v>2140</v>
      </c>
      <c r="D747" s="133" t="s">
        <v>252</v>
      </c>
      <c r="E747" s="322">
        <v>10290</v>
      </c>
      <c r="F747" s="18">
        <v>90272000</v>
      </c>
      <c r="G747" s="135">
        <v>0.18</v>
      </c>
    </row>
    <row r="748" spans="1:7" s="7" customFormat="1" ht="15">
      <c r="A748" s="131" t="s">
        <v>2158</v>
      </c>
      <c r="B748" s="133" t="s">
        <v>2159</v>
      </c>
      <c r="C748" s="132" t="s">
        <v>2143</v>
      </c>
      <c r="D748" s="133" t="s">
        <v>252</v>
      </c>
      <c r="E748" s="322">
        <v>10290</v>
      </c>
      <c r="F748" s="18">
        <v>90272000</v>
      </c>
      <c r="G748" s="135">
        <v>0.18</v>
      </c>
    </row>
    <row r="749" spans="1:7" s="33" customFormat="1" ht="15">
      <c r="A749" s="131" t="s">
        <v>2160</v>
      </c>
      <c r="B749" s="133" t="s">
        <v>2161</v>
      </c>
      <c r="C749" s="132" t="s">
        <v>2162</v>
      </c>
      <c r="D749" s="133" t="s">
        <v>252</v>
      </c>
      <c r="E749" s="322">
        <v>10030</v>
      </c>
      <c r="F749" s="18">
        <v>90272000</v>
      </c>
      <c r="G749" s="135">
        <v>0.18</v>
      </c>
    </row>
    <row r="750" spans="1:7" s="7" customFormat="1" ht="15">
      <c r="A750" s="131" t="s">
        <v>2163</v>
      </c>
      <c r="B750" s="133" t="s">
        <v>2164</v>
      </c>
      <c r="C750" s="132" t="s">
        <v>2165</v>
      </c>
      <c r="D750" s="133" t="s">
        <v>252</v>
      </c>
      <c r="E750" s="322">
        <v>10030</v>
      </c>
      <c r="F750" s="18">
        <v>90272000</v>
      </c>
      <c r="G750" s="135">
        <v>0.18</v>
      </c>
    </row>
    <row r="751" spans="1:7" s="7" customFormat="1" ht="30">
      <c r="A751" s="131"/>
      <c r="B751" s="133"/>
      <c r="C751" s="143" t="s">
        <v>2166</v>
      </c>
      <c r="D751" s="133"/>
      <c r="E751" s="326"/>
      <c r="F751" s="139"/>
      <c r="G751" s="135"/>
    </row>
    <row r="752" spans="1:7" s="136" customFormat="1" ht="15">
      <c r="A752" s="131" t="s">
        <v>2167</v>
      </c>
      <c r="B752" s="133" t="s">
        <v>2168</v>
      </c>
      <c r="C752" s="132" t="s">
        <v>2169</v>
      </c>
      <c r="D752" s="133" t="s">
        <v>252</v>
      </c>
      <c r="E752" s="322">
        <v>7730</v>
      </c>
      <c r="F752" s="18">
        <v>90272000</v>
      </c>
      <c r="G752" s="135">
        <v>0.18</v>
      </c>
    </row>
    <row r="753" spans="1:7" s="136" customFormat="1" ht="15">
      <c r="A753" s="131" t="s">
        <v>2170</v>
      </c>
      <c r="B753" s="133" t="s">
        <v>2171</v>
      </c>
      <c r="C753" s="132" t="s">
        <v>2172</v>
      </c>
      <c r="D753" s="133" t="s">
        <v>252</v>
      </c>
      <c r="E753" s="322">
        <v>7730</v>
      </c>
      <c r="F753" s="18">
        <v>90272000</v>
      </c>
      <c r="G753" s="135">
        <v>0.18</v>
      </c>
    </row>
    <row r="754" spans="1:7" s="136" customFormat="1" ht="15">
      <c r="A754" s="131" t="s">
        <v>2173</v>
      </c>
      <c r="B754" s="133" t="s">
        <v>2174</v>
      </c>
      <c r="C754" s="132" t="s">
        <v>2175</v>
      </c>
      <c r="D754" s="133" t="s">
        <v>252</v>
      </c>
      <c r="E754" s="322">
        <v>7930</v>
      </c>
      <c r="F754" s="18">
        <v>90272000</v>
      </c>
      <c r="G754" s="135">
        <v>0.18</v>
      </c>
    </row>
    <row r="755" spans="1:7" s="136" customFormat="1" ht="15">
      <c r="A755" s="131" t="s">
        <v>2176</v>
      </c>
      <c r="B755" s="133" t="s">
        <v>2177</v>
      </c>
      <c r="C755" s="132" t="s">
        <v>2178</v>
      </c>
      <c r="D755" s="133" t="s">
        <v>252</v>
      </c>
      <c r="E755" s="322">
        <v>7730</v>
      </c>
      <c r="F755" s="18">
        <v>90272000</v>
      </c>
      <c r="G755" s="135">
        <v>0.18</v>
      </c>
    </row>
    <row r="756" spans="1:7" s="136" customFormat="1" ht="15">
      <c r="A756" s="131"/>
      <c r="B756" s="133"/>
      <c r="C756" s="143" t="s">
        <v>2179</v>
      </c>
      <c r="D756" s="133"/>
      <c r="E756" s="326"/>
      <c r="F756" s="139"/>
      <c r="G756" s="135"/>
    </row>
    <row r="757" spans="1:7" s="136" customFormat="1" ht="15">
      <c r="A757" s="131">
        <v>1069120</v>
      </c>
      <c r="B757" s="133" t="s">
        <v>2180</v>
      </c>
      <c r="C757" s="132" t="s">
        <v>2181</v>
      </c>
      <c r="D757" s="133" t="s">
        <v>252</v>
      </c>
      <c r="E757" s="322">
        <v>17160</v>
      </c>
      <c r="F757" s="18">
        <v>90272000</v>
      </c>
      <c r="G757" s="135">
        <v>0.18</v>
      </c>
    </row>
    <row r="758" spans="1:7" s="136" customFormat="1" ht="15">
      <c r="A758" s="131">
        <v>1069131</v>
      </c>
      <c r="B758" s="133" t="s">
        <v>2182</v>
      </c>
      <c r="C758" s="132" t="s">
        <v>2183</v>
      </c>
      <c r="D758" s="133" t="s">
        <v>252</v>
      </c>
      <c r="E758" s="322">
        <v>17160</v>
      </c>
      <c r="F758" s="18">
        <v>90272000</v>
      </c>
      <c r="G758" s="135">
        <v>0.18</v>
      </c>
    </row>
    <row r="759" spans="1:7" s="136" customFormat="1" ht="15">
      <c r="A759" s="131">
        <v>1069142</v>
      </c>
      <c r="B759" s="133" t="s">
        <v>2184</v>
      </c>
      <c r="C759" s="132" t="s">
        <v>2185</v>
      </c>
      <c r="D759" s="133" t="s">
        <v>252</v>
      </c>
      <c r="E759" s="322">
        <v>17160</v>
      </c>
      <c r="F759" s="18">
        <v>90272000</v>
      </c>
      <c r="G759" s="135">
        <v>0.18</v>
      </c>
    </row>
    <row r="760" spans="1:7" s="136" customFormat="1" ht="15">
      <c r="A760" s="131">
        <v>1069153</v>
      </c>
      <c r="B760" s="133" t="s">
        <v>2186</v>
      </c>
      <c r="C760" s="132" t="s">
        <v>2187</v>
      </c>
      <c r="D760" s="133" t="s">
        <v>252</v>
      </c>
      <c r="E760" s="322">
        <v>17160</v>
      </c>
      <c r="F760" s="18">
        <v>90272000</v>
      </c>
      <c r="G760" s="135">
        <v>0.18</v>
      </c>
    </row>
    <row r="761" spans="1:7" s="136" customFormat="1" ht="15">
      <c r="A761" s="131">
        <v>1069164</v>
      </c>
      <c r="B761" s="133" t="s">
        <v>2188</v>
      </c>
      <c r="C761" s="132" t="s">
        <v>2189</v>
      </c>
      <c r="D761" s="133" t="s">
        <v>252</v>
      </c>
      <c r="E761" s="322">
        <v>17160</v>
      </c>
      <c r="F761" s="18">
        <v>90272000</v>
      </c>
      <c r="G761" s="135">
        <v>0.18</v>
      </c>
    </row>
    <row r="762" spans="1:7" s="7" customFormat="1" ht="15">
      <c r="A762" s="131"/>
      <c r="B762" s="133"/>
      <c r="C762" s="143" t="s">
        <v>2190</v>
      </c>
      <c r="D762" s="133"/>
      <c r="E762" s="326"/>
      <c r="F762" s="139"/>
      <c r="G762" s="135"/>
    </row>
    <row r="763" spans="1:7" s="7" customFormat="1" ht="30">
      <c r="A763" s="131" t="s">
        <v>2191</v>
      </c>
      <c r="B763" s="169" t="s">
        <v>2386</v>
      </c>
      <c r="C763" s="132" t="s">
        <v>2192</v>
      </c>
      <c r="D763" s="133" t="s">
        <v>252</v>
      </c>
      <c r="E763" s="322">
        <v>167720</v>
      </c>
      <c r="F763" s="18">
        <v>85049090</v>
      </c>
      <c r="G763" s="135">
        <v>0.18</v>
      </c>
    </row>
    <row r="764" spans="1:7" s="136" customFormat="1" ht="30">
      <c r="A764" s="131"/>
      <c r="B764" s="133"/>
      <c r="C764" s="143" t="s">
        <v>2193</v>
      </c>
      <c r="D764" s="133"/>
      <c r="E764" s="326"/>
      <c r="F764" s="139"/>
      <c r="G764" s="135"/>
    </row>
    <row r="765" spans="1:7" s="136" customFormat="1" ht="15">
      <c r="A765" s="131"/>
      <c r="B765" s="133"/>
      <c r="C765" s="143" t="s">
        <v>2194</v>
      </c>
      <c r="D765" s="133"/>
      <c r="E765" s="326"/>
      <c r="F765" s="139"/>
      <c r="G765" s="135"/>
    </row>
    <row r="766" spans="1:7" s="136" customFormat="1" ht="30">
      <c r="A766" s="131" t="s">
        <v>2195</v>
      </c>
      <c r="B766" s="169" t="s">
        <v>2387</v>
      </c>
      <c r="C766" s="132" t="s">
        <v>2196</v>
      </c>
      <c r="D766" s="133" t="s">
        <v>252</v>
      </c>
      <c r="E766" s="322">
        <v>263230</v>
      </c>
      <c r="F766" s="18">
        <v>85049090</v>
      </c>
      <c r="G766" s="135">
        <v>0.18</v>
      </c>
    </row>
    <row r="767" spans="1:7" s="136" customFormat="1" ht="15">
      <c r="A767" s="131"/>
      <c r="B767" s="133"/>
      <c r="C767" s="143" t="s">
        <v>2197</v>
      </c>
      <c r="D767" s="133"/>
      <c r="E767" s="326"/>
      <c r="F767" s="139"/>
      <c r="G767" s="135"/>
    </row>
    <row r="768" spans="1:7" s="7" customFormat="1" ht="30">
      <c r="A768" s="131" t="s">
        <v>2198</v>
      </c>
      <c r="B768" s="133"/>
      <c r="C768" s="132" t="s">
        <v>2199</v>
      </c>
      <c r="D768" s="133" t="s">
        <v>252</v>
      </c>
      <c r="E768" s="322">
        <v>208000</v>
      </c>
      <c r="F768" s="18">
        <v>84219100</v>
      </c>
      <c r="G768" s="135">
        <v>0.18</v>
      </c>
    </row>
    <row r="769" spans="1:7" s="7" customFormat="1" ht="15">
      <c r="A769" s="131" t="s">
        <v>2200</v>
      </c>
      <c r="B769" s="133"/>
      <c r="C769" s="132" t="s">
        <v>2201</v>
      </c>
      <c r="D769" s="133" t="s">
        <v>252</v>
      </c>
      <c r="E769" s="322">
        <v>286000</v>
      </c>
      <c r="F769" s="18">
        <v>84219100</v>
      </c>
      <c r="G769" s="135">
        <v>0.18</v>
      </c>
    </row>
    <row r="770" spans="1:7" s="136" customFormat="1" ht="15">
      <c r="A770" s="131" t="s">
        <v>2202</v>
      </c>
      <c r="B770" s="133"/>
      <c r="C770" s="132" t="s">
        <v>2203</v>
      </c>
      <c r="D770" s="133" t="s">
        <v>252</v>
      </c>
      <c r="E770" s="322">
        <v>416000</v>
      </c>
      <c r="F770" s="18">
        <v>84219100</v>
      </c>
      <c r="G770" s="135">
        <v>0.18</v>
      </c>
    </row>
    <row r="771" spans="1:7" s="136" customFormat="1" ht="15">
      <c r="A771" s="131"/>
      <c r="B771" s="133"/>
      <c r="C771" s="143" t="s">
        <v>2204</v>
      </c>
      <c r="D771" s="133"/>
      <c r="E771" s="326"/>
      <c r="F771" s="139"/>
      <c r="G771" s="135"/>
    </row>
    <row r="772" spans="1:7" s="136" customFormat="1" ht="15">
      <c r="A772" s="131"/>
      <c r="B772" s="133"/>
      <c r="C772" s="143" t="s">
        <v>2205</v>
      </c>
      <c r="D772" s="133"/>
      <c r="E772" s="326"/>
      <c r="F772" s="139"/>
      <c r="G772" s="135"/>
    </row>
    <row r="773" spans="1:7" s="136" customFormat="1" ht="15">
      <c r="A773" s="131">
        <v>1301114</v>
      </c>
      <c r="B773" s="133"/>
      <c r="C773" s="132" t="s">
        <v>2206</v>
      </c>
      <c r="D773" s="133">
        <v>1000</v>
      </c>
      <c r="E773" s="322">
        <v>950</v>
      </c>
      <c r="F773" s="18">
        <v>39269099</v>
      </c>
      <c r="G773" s="135">
        <v>0.18</v>
      </c>
    </row>
    <row r="774" spans="1:7" s="136" customFormat="1" ht="15">
      <c r="A774" s="131" t="s">
        <v>2207</v>
      </c>
      <c r="B774" s="133"/>
      <c r="C774" s="132" t="s">
        <v>2208</v>
      </c>
      <c r="D774" s="133">
        <v>1000</v>
      </c>
      <c r="E774" s="322">
        <v>1160</v>
      </c>
      <c r="F774" s="18">
        <v>39269099</v>
      </c>
      <c r="G774" s="135">
        <v>0.18</v>
      </c>
    </row>
    <row r="775" spans="1:7" s="136" customFormat="1" ht="15">
      <c r="A775" s="131">
        <v>120515</v>
      </c>
      <c r="B775" s="133"/>
      <c r="C775" s="132" t="s">
        <v>2209</v>
      </c>
      <c r="D775" s="133">
        <v>1000</v>
      </c>
      <c r="E775" s="322">
        <v>1450</v>
      </c>
      <c r="F775" s="18">
        <v>39269099</v>
      </c>
      <c r="G775" s="135">
        <v>0.18</v>
      </c>
    </row>
    <row r="776" spans="1:7" s="136" customFormat="1" ht="15">
      <c r="A776" s="131" t="s">
        <v>2210</v>
      </c>
      <c r="B776" s="133"/>
      <c r="C776" s="132" t="s">
        <v>2211</v>
      </c>
      <c r="D776" s="133">
        <v>1000</v>
      </c>
      <c r="E776" s="322">
        <v>1790</v>
      </c>
      <c r="F776" s="18">
        <v>39269099</v>
      </c>
      <c r="G776" s="135">
        <v>0.18</v>
      </c>
    </row>
    <row r="777" spans="1:7" s="136" customFormat="1" ht="15">
      <c r="A777" s="131"/>
      <c r="B777" s="133"/>
      <c r="C777" s="143" t="s">
        <v>2212</v>
      </c>
      <c r="D777" s="133"/>
      <c r="E777" s="326"/>
      <c r="F777" s="139"/>
      <c r="G777" s="135"/>
    </row>
    <row r="778" spans="1:7" s="136" customFormat="1" ht="30">
      <c r="A778" s="131">
        <v>120506</v>
      </c>
      <c r="B778" s="133"/>
      <c r="C778" s="132" t="s">
        <v>2213</v>
      </c>
      <c r="D778" s="133">
        <v>460</v>
      </c>
      <c r="E778" s="322">
        <v>5670</v>
      </c>
      <c r="F778" s="18">
        <v>39233090</v>
      </c>
      <c r="G778" s="135">
        <v>0.18</v>
      </c>
    </row>
    <row r="779" spans="1:7" s="136" customFormat="1" ht="15">
      <c r="A779" s="131">
        <v>120507</v>
      </c>
      <c r="B779" s="133"/>
      <c r="C779" s="132" t="s">
        <v>2214</v>
      </c>
      <c r="D779" s="133">
        <v>460</v>
      </c>
      <c r="E779" s="322">
        <v>5020</v>
      </c>
      <c r="F779" s="18">
        <v>39233090</v>
      </c>
      <c r="G779" s="135">
        <v>0.18</v>
      </c>
    </row>
    <row r="780" spans="1:7" s="136" customFormat="1" ht="30">
      <c r="A780" s="131">
        <v>120508</v>
      </c>
      <c r="B780" s="133"/>
      <c r="C780" s="132" t="s">
        <v>2215</v>
      </c>
      <c r="D780" s="133">
        <v>540</v>
      </c>
      <c r="E780" s="322">
        <v>5810</v>
      </c>
      <c r="F780" s="18">
        <v>39233090</v>
      </c>
      <c r="G780" s="135">
        <v>0.18</v>
      </c>
    </row>
    <row r="781" spans="1:7" s="136" customFormat="1" ht="30">
      <c r="A781" s="131">
        <v>120509</v>
      </c>
      <c r="B781" s="133"/>
      <c r="C781" s="132" t="s">
        <v>2216</v>
      </c>
      <c r="D781" s="133">
        <v>540</v>
      </c>
      <c r="E781" s="322">
        <v>5170</v>
      </c>
      <c r="F781" s="18">
        <v>39233090</v>
      </c>
      <c r="G781" s="135">
        <v>0.18</v>
      </c>
    </row>
    <row r="782" spans="1:7" s="136" customFormat="1" ht="30">
      <c r="A782" s="131">
        <v>120510</v>
      </c>
      <c r="B782" s="133"/>
      <c r="C782" s="132" t="s">
        <v>2217</v>
      </c>
      <c r="D782" s="133">
        <v>540</v>
      </c>
      <c r="E782" s="322">
        <v>5810</v>
      </c>
      <c r="F782" s="18">
        <v>39233090</v>
      </c>
      <c r="G782" s="135">
        <v>0.18</v>
      </c>
    </row>
    <row r="783" spans="1:7" s="136" customFormat="1" ht="15">
      <c r="A783" s="131"/>
      <c r="B783" s="133"/>
      <c r="C783" s="143" t="s">
        <v>2218</v>
      </c>
      <c r="D783" s="133"/>
      <c r="E783" s="326"/>
      <c r="F783" s="139"/>
      <c r="G783" s="135"/>
    </row>
    <row r="784" spans="1:7" s="136" customFormat="1" ht="15">
      <c r="A784" s="131">
        <v>120511</v>
      </c>
      <c r="B784" s="133"/>
      <c r="C784" s="132" t="s">
        <v>2219</v>
      </c>
      <c r="D784" s="133" t="s">
        <v>2220</v>
      </c>
      <c r="E784" s="322">
        <v>560</v>
      </c>
      <c r="F784" s="18">
        <v>39269099</v>
      </c>
      <c r="G784" s="135">
        <v>0.18</v>
      </c>
    </row>
    <row r="785" spans="1:7" s="136" customFormat="1" ht="15">
      <c r="A785" s="131">
        <v>120512</v>
      </c>
      <c r="B785" s="133"/>
      <c r="C785" s="132" t="s">
        <v>2221</v>
      </c>
      <c r="D785" s="133" t="s">
        <v>2220</v>
      </c>
      <c r="E785" s="322">
        <v>560</v>
      </c>
      <c r="F785" s="18">
        <v>39269099</v>
      </c>
      <c r="G785" s="135">
        <v>0.18</v>
      </c>
    </row>
    <row r="786" spans="1:7" s="136" customFormat="1" ht="15">
      <c r="A786" s="131">
        <v>120513</v>
      </c>
      <c r="B786" s="133"/>
      <c r="C786" s="132" t="s">
        <v>2222</v>
      </c>
      <c r="D786" s="133" t="s">
        <v>2223</v>
      </c>
      <c r="E786" s="322">
        <v>1440</v>
      </c>
      <c r="F786" s="18">
        <v>39269099</v>
      </c>
      <c r="G786" s="135">
        <v>0.18</v>
      </c>
    </row>
    <row r="787" spans="1:7" s="136" customFormat="1" ht="15">
      <c r="A787" s="131">
        <v>120514</v>
      </c>
      <c r="B787" s="133"/>
      <c r="C787" s="132" t="s">
        <v>2224</v>
      </c>
      <c r="D787" s="133" t="s">
        <v>2223</v>
      </c>
      <c r="E787" s="322">
        <v>1550</v>
      </c>
      <c r="F787" s="18">
        <v>39269099</v>
      </c>
      <c r="G787" s="135">
        <v>0.18</v>
      </c>
    </row>
    <row r="788" spans="1:7" s="136" customFormat="1" ht="15">
      <c r="A788" s="131">
        <v>120516</v>
      </c>
      <c r="B788" s="133"/>
      <c r="C788" s="132" t="s">
        <v>2225</v>
      </c>
      <c r="D788" s="133" t="s">
        <v>2223</v>
      </c>
      <c r="E788" s="322">
        <v>1590</v>
      </c>
      <c r="F788" s="18">
        <v>39269099</v>
      </c>
      <c r="G788" s="135">
        <v>0.18</v>
      </c>
    </row>
    <row r="789" spans="1:7" s="136" customFormat="1" ht="15">
      <c r="A789" s="131">
        <v>123020</v>
      </c>
      <c r="B789" s="133"/>
      <c r="C789" s="132" t="s">
        <v>2226</v>
      </c>
      <c r="D789" s="133" t="s">
        <v>2227</v>
      </c>
      <c r="E789" s="322">
        <v>13650</v>
      </c>
      <c r="F789" s="18">
        <v>39269099</v>
      </c>
      <c r="G789" s="135">
        <v>0.18</v>
      </c>
    </row>
    <row r="790" spans="1:7" s="136" customFormat="1" ht="15">
      <c r="A790" s="131">
        <v>120526</v>
      </c>
      <c r="B790" s="133"/>
      <c r="C790" s="132" t="s">
        <v>2228</v>
      </c>
      <c r="D790" s="133" t="s">
        <v>2229</v>
      </c>
      <c r="E790" s="322">
        <v>6940</v>
      </c>
      <c r="F790" s="18">
        <v>39269099</v>
      </c>
      <c r="G790" s="135">
        <v>0.18</v>
      </c>
    </row>
    <row r="791" spans="1:7" s="136" customFormat="1" ht="15">
      <c r="A791" s="131">
        <v>120527</v>
      </c>
      <c r="B791" s="133"/>
      <c r="C791" s="132" t="s">
        <v>2230</v>
      </c>
      <c r="D791" s="133" t="s">
        <v>2229</v>
      </c>
      <c r="E791" s="322">
        <v>9180</v>
      </c>
      <c r="F791" s="18">
        <v>39269099</v>
      </c>
      <c r="G791" s="135">
        <v>0.18</v>
      </c>
    </row>
    <row r="792" spans="1:7" s="136" customFormat="1" ht="30">
      <c r="A792" s="131">
        <v>120528</v>
      </c>
      <c r="B792" s="133"/>
      <c r="C792" s="132" t="s">
        <v>2231</v>
      </c>
      <c r="D792" s="133" t="s">
        <v>2229</v>
      </c>
      <c r="E792" s="322">
        <v>11350</v>
      </c>
      <c r="F792" s="18">
        <v>39269099</v>
      </c>
      <c r="G792" s="135">
        <v>0.18</v>
      </c>
    </row>
    <row r="793" spans="1:7" s="136" customFormat="1" ht="15">
      <c r="A793" s="131">
        <v>120529</v>
      </c>
      <c r="B793" s="133"/>
      <c r="C793" s="132" t="s">
        <v>2232</v>
      </c>
      <c r="D793" s="133" t="s">
        <v>2229</v>
      </c>
      <c r="E793" s="322">
        <v>10570</v>
      </c>
      <c r="F793" s="18">
        <v>39269099</v>
      </c>
      <c r="G793" s="135">
        <v>0.18</v>
      </c>
    </row>
    <row r="794" spans="1:7" s="136" customFormat="1" ht="30">
      <c r="A794" s="131">
        <v>120530</v>
      </c>
      <c r="B794" s="133"/>
      <c r="C794" s="132" t="s">
        <v>2233</v>
      </c>
      <c r="D794" s="133" t="s">
        <v>2234</v>
      </c>
      <c r="E794" s="322">
        <v>7420</v>
      </c>
      <c r="F794" s="18">
        <v>39269099</v>
      </c>
      <c r="G794" s="135">
        <v>0.18</v>
      </c>
    </row>
    <row r="795" spans="1:7" s="136" customFormat="1" ht="30">
      <c r="A795" s="131">
        <v>120531</v>
      </c>
      <c r="B795" s="133"/>
      <c r="C795" s="132" t="s">
        <v>2235</v>
      </c>
      <c r="D795" s="133" t="s">
        <v>2234</v>
      </c>
      <c r="E795" s="322">
        <v>8030</v>
      </c>
      <c r="F795" s="18">
        <v>39269099</v>
      </c>
      <c r="G795" s="135">
        <v>0.18</v>
      </c>
    </row>
    <row r="796" spans="1:7" s="136" customFormat="1" ht="30">
      <c r="A796" s="131">
        <v>120532</v>
      </c>
      <c r="B796" s="133"/>
      <c r="C796" s="132" t="s">
        <v>2236</v>
      </c>
      <c r="D796" s="133" t="s">
        <v>2234</v>
      </c>
      <c r="E796" s="322">
        <v>8030</v>
      </c>
      <c r="F796" s="18">
        <v>39269099</v>
      </c>
      <c r="G796" s="135">
        <v>0.18</v>
      </c>
    </row>
    <row r="797" spans="1:7" s="136" customFormat="1" ht="30">
      <c r="A797" s="131">
        <v>120533</v>
      </c>
      <c r="B797" s="133"/>
      <c r="C797" s="132" t="s">
        <v>2237</v>
      </c>
      <c r="D797" s="133" t="s">
        <v>2234</v>
      </c>
      <c r="E797" s="322">
        <v>8970</v>
      </c>
      <c r="F797" s="18">
        <v>39269099</v>
      </c>
      <c r="G797" s="135">
        <v>0.18</v>
      </c>
    </row>
    <row r="798" spans="1:7" s="136" customFormat="1" ht="30">
      <c r="A798" s="131">
        <v>120534</v>
      </c>
      <c r="B798" s="133"/>
      <c r="C798" s="132" t="s">
        <v>2238</v>
      </c>
      <c r="D798" s="133" t="s">
        <v>2239</v>
      </c>
      <c r="E798" s="322">
        <v>14540</v>
      </c>
      <c r="F798" s="18">
        <v>39269099</v>
      </c>
      <c r="G798" s="135">
        <v>0.18</v>
      </c>
    </row>
    <row r="799" spans="1:7" s="136" customFormat="1" ht="15">
      <c r="A799" s="131">
        <v>120535</v>
      </c>
      <c r="B799" s="133"/>
      <c r="C799" s="132" t="s">
        <v>2240</v>
      </c>
      <c r="D799" s="133" t="s">
        <v>2241</v>
      </c>
      <c r="E799" s="322">
        <v>10210</v>
      </c>
      <c r="F799" s="18">
        <v>39269099</v>
      </c>
      <c r="G799" s="135">
        <v>0.18</v>
      </c>
    </row>
    <row r="800" spans="1:7" s="136" customFormat="1" ht="15">
      <c r="A800" s="131">
        <v>120536</v>
      </c>
      <c r="B800" s="133"/>
      <c r="C800" s="132" t="s">
        <v>2242</v>
      </c>
      <c r="D800" s="133" t="s">
        <v>2241</v>
      </c>
      <c r="E800" s="322">
        <v>12060</v>
      </c>
      <c r="F800" s="18">
        <v>39269099</v>
      </c>
      <c r="G800" s="135">
        <v>0.18</v>
      </c>
    </row>
    <row r="801" spans="1:7" s="136" customFormat="1" ht="15">
      <c r="A801" s="131">
        <v>120537</v>
      </c>
      <c r="B801" s="133"/>
      <c r="C801" s="132" t="s">
        <v>2242</v>
      </c>
      <c r="D801" s="133" t="s">
        <v>2243</v>
      </c>
      <c r="E801" s="322">
        <v>11340</v>
      </c>
      <c r="F801" s="18">
        <v>39269099</v>
      </c>
      <c r="G801" s="135">
        <v>0.18</v>
      </c>
    </row>
    <row r="802" spans="1:7" s="136" customFormat="1" ht="15">
      <c r="A802" s="131">
        <v>120538</v>
      </c>
      <c r="B802" s="133"/>
      <c r="C802" s="132" t="s">
        <v>2242</v>
      </c>
      <c r="D802" s="133" t="s">
        <v>2244</v>
      </c>
      <c r="E802" s="322">
        <v>16210</v>
      </c>
      <c r="F802" s="18">
        <v>39269099</v>
      </c>
      <c r="G802" s="135">
        <v>0.18</v>
      </c>
    </row>
    <row r="803" spans="1:7" s="136" customFormat="1" ht="30">
      <c r="A803" s="131">
        <v>120539</v>
      </c>
      <c r="B803" s="133"/>
      <c r="C803" s="132" t="s">
        <v>2245</v>
      </c>
      <c r="D803" s="133" t="s">
        <v>2246</v>
      </c>
      <c r="E803" s="322">
        <v>13000</v>
      </c>
      <c r="F803" s="18">
        <v>39269099</v>
      </c>
      <c r="G803" s="135">
        <v>0.18</v>
      </c>
    </row>
    <row r="804" spans="1:7" s="136" customFormat="1" ht="30">
      <c r="A804" s="131">
        <v>120540</v>
      </c>
      <c r="B804" s="133"/>
      <c r="C804" s="132" t="s">
        <v>2247</v>
      </c>
      <c r="D804" s="133" t="s">
        <v>2248</v>
      </c>
      <c r="E804" s="322">
        <v>15470</v>
      </c>
      <c r="F804" s="18">
        <v>39269099</v>
      </c>
      <c r="G804" s="135">
        <v>0.18</v>
      </c>
    </row>
    <row r="805" spans="1:7" s="136" customFormat="1" ht="30">
      <c r="A805" s="131">
        <v>120541</v>
      </c>
      <c r="B805" s="133"/>
      <c r="C805" s="132" t="s">
        <v>2249</v>
      </c>
      <c r="D805" s="133" t="s">
        <v>2250</v>
      </c>
      <c r="E805" s="322">
        <v>13000</v>
      </c>
      <c r="F805" s="18">
        <v>39269099</v>
      </c>
      <c r="G805" s="135">
        <v>0.18</v>
      </c>
    </row>
    <row r="806" spans="1:7" s="136" customFormat="1" ht="30">
      <c r="A806" s="131">
        <v>120542</v>
      </c>
      <c r="B806" s="133"/>
      <c r="C806" s="132" t="s">
        <v>2251</v>
      </c>
      <c r="D806" s="133" t="s">
        <v>2239</v>
      </c>
      <c r="E806" s="322">
        <v>15470</v>
      </c>
      <c r="F806" s="18">
        <v>39269099</v>
      </c>
      <c r="G806" s="135">
        <v>0.18</v>
      </c>
    </row>
    <row r="807" spans="1:7" s="136" customFormat="1" ht="30">
      <c r="A807" s="131">
        <v>120543</v>
      </c>
      <c r="B807" s="133"/>
      <c r="C807" s="132" t="s">
        <v>2252</v>
      </c>
      <c r="D807" s="133" t="s">
        <v>2253</v>
      </c>
      <c r="E807" s="322">
        <v>9570</v>
      </c>
      <c r="F807" s="18">
        <v>39269099</v>
      </c>
      <c r="G807" s="135">
        <v>0.18</v>
      </c>
    </row>
    <row r="808" spans="1:7" s="136" customFormat="1" ht="30">
      <c r="A808" s="131">
        <v>120544</v>
      </c>
      <c r="B808" s="133"/>
      <c r="C808" s="132" t="s">
        <v>2254</v>
      </c>
      <c r="D808" s="133" t="s">
        <v>2255</v>
      </c>
      <c r="E808" s="322">
        <v>11130</v>
      </c>
      <c r="F808" s="18">
        <v>39269099</v>
      </c>
      <c r="G808" s="135">
        <v>0.18</v>
      </c>
    </row>
    <row r="809" spans="1:7" s="136" customFormat="1" ht="30">
      <c r="A809" s="131">
        <v>120545</v>
      </c>
      <c r="B809" s="133"/>
      <c r="C809" s="132" t="s">
        <v>2256</v>
      </c>
      <c r="D809" s="133">
        <v>500</v>
      </c>
      <c r="E809" s="322">
        <v>12630</v>
      </c>
      <c r="F809" s="18">
        <v>39269099</v>
      </c>
      <c r="G809" s="135">
        <v>0.18</v>
      </c>
    </row>
    <row r="810" spans="1:7" s="136" customFormat="1" ht="30">
      <c r="A810" s="131">
        <v>120546</v>
      </c>
      <c r="B810" s="133"/>
      <c r="C810" s="132" t="s">
        <v>2257</v>
      </c>
      <c r="D810" s="133">
        <v>500</v>
      </c>
      <c r="E810" s="322">
        <v>15560</v>
      </c>
      <c r="F810" s="18">
        <v>39269099</v>
      </c>
      <c r="G810" s="135">
        <v>0.18</v>
      </c>
    </row>
    <row r="811" spans="1:7" s="136" customFormat="1" ht="15">
      <c r="A811" s="131"/>
      <c r="B811" s="133"/>
      <c r="C811" s="143" t="s">
        <v>2258</v>
      </c>
      <c r="D811" s="133"/>
      <c r="E811" s="326"/>
      <c r="F811" s="139"/>
      <c r="G811" s="135"/>
    </row>
    <row r="812" spans="1:7" s="136" customFormat="1" ht="15">
      <c r="A812" s="131">
        <v>130080</v>
      </c>
      <c r="B812" s="133"/>
      <c r="C812" s="132" t="s">
        <v>2259</v>
      </c>
      <c r="D812" s="133" t="s">
        <v>2220</v>
      </c>
      <c r="E812" s="322">
        <v>710</v>
      </c>
      <c r="F812" s="18">
        <v>39269099</v>
      </c>
      <c r="G812" s="135">
        <v>0.18</v>
      </c>
    </row>
    <row r="813" spans="1:7" s="136" customFormat="1" ht="15">
      <c r="A813" s="131">
        <v>130081</v>
      </c>
      <c r="B813" s="133"/>
      <c r="C813" s="132" t="s">
        <v>2260</v>
      </c>
      <c r="D813" s="133" t="s">
        <v>2220</v>
      </c>
      <c r="E813" s="322">
        <v>2960</v>
      </c>
      <c r="F813" s="18">
        <v>39269099</v>
      </c>
      <c r="G813" s="135">
        <v>0.18</v>
      </c>
    </row>
    <row r="814" spans="1:7" s="136" customFormat="1" ht="15">
      <c r="A814" s="131">
        <v>130082</v>
      </c>
      <c r="B814" s="133"/>
      <c r="C814" s="132" t="s">
        <v>2261</v>
      </c>
      <c r="D814" s="133" t="s">
        <v>2220</v>
      </c>
      <c r="E814" s="322">
        <v>1330</v>
      </c>
      <c r="F814" s="18">
        <v>39269099</v>
      </c>
      <c r="G814" s="135">
        <v>0.18</v>
      </c>
    </row>
    <row r="815" spans="1:7" s="136" customFormat="1" ht="30">
      <c r="A815" s="131">
        <v>130083</v>
      </c>
      <c r="B815" s="133"/>
      <c r="C815" s="132" t="s">
        <v>2262</v>
      </c>
      <c r="D815" s="133" t="s">
        <v>2220</v>
      </c>
      <c r="E815" s="322">
        <v>3820</v>
      </c>
      <c r="F815" s="18">
        <v>39269099</v>
      </c>
      <c r="G815" s="135">
        <v>0.18</v>
      </c>
    </row>
    <row r="816" spans="1:7" s="136" customFormat="1" ht="15">
      <c r="A816" s="131"/>
      <c r="B816" s="133"/>
      <c r="C816" s="143" t="s">
        <v>2263</v>
      </c>
      <c r="D816" s="133"/>
      <c r="E816" s="326"/>
      <c r="F816" s="139"/>
      <c r="G816" s="135"/>
    </row>
    <row r="817" spans="1:7" s="136" customFormat="1" ht="15">
      <c r="A817" s="131" t="s">
        <v>2264</v>
      </c>
      <c r="B817" s="133"/>
      <c r="C817" s="132" t="s">
        <v>2265</v>
      </c>
      <c r="D817" s="133" t="s">
        <v>2266</v>
      </c>
      <c r="E817" s="322">
        <v>2600</v>
      </c>
      <c r="F817" s="18">
        <v>39269099</v>
      </c>
      <c r="G817" s="135">
        <v>0.18</v>
      </c>
    </row>
    <row r="818" spans="1:7" s="136" customFormat="1" ht="15">
      <c r="A818" s="131" t="s">
        <v>2267</v>
      </c>
      <c r="B818" s="133"/>
      <c r="C818" s="132" t="s">
        <v>2268</v>
      </c>
      <c r="D818" s="133" t="s">
        <v>2266</v>
      </c>
      <c r="E818" s="322">
        <v>2860</v>
      </c>
      <c r="F818" s="18">
        <v>39269099</v>
      </c>
      <c r="G818" s="135">
        <v>0.18</v>
      </c>
    </row>
    <row r="819" spans="1:7" s="136" customFormat="1" ht="15">
      <c r="A819" s="131" t="s">
        <v>2269</v>
      </c>
      <c r="B819" s="133"/>
      <c r="C819" s="132" t="s">
        <v>2270</v>
      </c>
      <c r="D819" s="133" t="s">
        <v>2266</v>
      </c>
      <c r="E819" s="322">
        <v>4260</v>
      </c>
      <c r="F819" s="18">
        <v>39269099</v>
      </c>
      <c r="G819" s="135">
        <v>0.18</v>
      </c>
    </row>
    <row r="820" spans="1:7" s="136" customFormat="1" ht="15">
      <c r="A820" s="131" t="s">
        <v>2271</v>
      </c>
      <c r="B820" s="133"/>
      <c r="C820" s="132" t="s">
        <v>2261</v>
      </c>
      <c r="D820" s="133" t="s">
        <v>2266</v>
      </c>
      <c r="E820" s="322">
        <v>3280</v>
      </c>
      <c r="F820" s="18">
        <v>39269099</v>
      </c>
      <c r="G820" s="135">
        <v>0.18</v>
      </c>
    </row>
    <row r="821" spans="1:7" s="7" customFormat="1" ht="15">
      <c r="A821" s="131" t="s">
        <v>2272</v>
      </c>
      <c r="B821" s="133"/>
      <c r="C821" s="132" t="s">
        <v>2273</v>
      </c>
      <c r="D821" s="133" t="s">
        <v>2266</v>
      </c>
      <c r="E821" s="322">
        <v>4530</v>
      </c>
      <c r="F821" s="18">
        <v>39269099</v>
      </c>
      <c r="G821" s="135">
        <v>0.18</v>
      </c>
    </row>
    <row r="822" spans="1:7" s="7" customFormat="1" ht="30">
      <c r="A822" s="131" t="s">
        <v>2274</v>
      </c>
      <c r="B822" s="133"/>
      <c r="C822" s="132" t="s">
        <v>2262</v>
      </c>
      <c r="D822" s="133" t="s">
        <v>2266</v>
      </c>
      <c r="E822" s="322">
        <v>5000</v>
      </c>
      <c r="F822" s="18">
        <v>39269099</v>
      </c>
      <c r="G822" s="135">
        <v>0.18</v>
      </c>
    </row>
    <row r="823" spans="1:7" s="7" customFormat="1" ht="15">
      <c r="A823" s="131"/>
      <c r="B823" s="133"/>
      <c r="C823" s="143" t="s">
        <v>2275</v>
      </c>
      <c r="D823" s="133"/>
      <c r="E823" s="326"/>
      <c r="F823" s="139"/>
      <c r="G823" s="135"/>
    </row>
    <row r="824" spans="1:7" s="136" customFormat="1" ht="15">
      <c r="A824" s="131" t="s">
        <v>2276</v>
      </c>
      <c r="B824" s="133"/>
      <c r="C824" s="132" t="s">
        <v>2277</v>
      </c>
      <c r="D824" s="133" t="s">
        <v>2220</v>
      </c>
      <c r="E824" s="322">
        <v>2960</v>
      </c>
      <c r="F824" s="18">
        <v>39269099</v>
      </c>
      <c r="G824" s="135">
        <v>0.18</v>
      </c>
    </row>
    <row r="825" spans="1:7" s="136" customFormat="1" ht="15">
      <c r="A825" s="131" t="s">
        <v>2278</v>
      </c>
      <c r="B825" s="133"/>
      <c r="C825" s="132" t="s">
        <v>2279</v>
      </c>
      <c r="D825" s="133" t="s">
        <v>2220</v>
      </c>
      <c r="E825" s="322">
        <v>3370</v>
      </c>
      <c r="F825" s="18">
        <v>39269099</v>
      </c>
      <c r="G825" s="135">
        <v>0.18</v>
      </c>
    </row>
    <row r="826" spans="1:7" s="136" customFormat="1" ht="30">
      <c r="A826" s="131" t="s">
        <v>2280</v>
      </c>
      <c r="B826" s="133"/>
      <c r="C826" s="132" t="s">
        <v>2281</v>
      </c>
      <c r="D826" s="133" t="s">
        <v>2220</v>
      </c>
      <c r="E826" s="322">
        <v>3820</v>
      </c>
      <c r="F826" s="18">
        <v>39269099</v>
      </c>
      <c r="G826" s="135">
        <v>0.18</v>
      </c>
    </row>
    <row r="827" spans="1:7" s="136" customFormat="1" ht="15">
      <c r="A827" s="131"/>
      <c r="B827" s="133"/>
      <c r="C827" s="143" t="s">
        <v>2263</v>
      </c>
      <c r="D827" s="133"/>
      <c r="E827" s="326"/>
      <c r="F827" s="139"/>
      <c r="G827" s="135"/>
    </row>
    <row r="828" spans="1:7" s="136" customFormat="1" ht="15">
      <c r="A828" s="131" t="s">
        <v>2282</v>
      </c>
      <c r="B828" s="133"/>
      <c r="C828" s="132" t="s">
        <v>2277</v>
      </c>
      <c r="D828" s="133" t="s">
        <v>2266</v>
      </c>
      <c r="E828" s="322">
        <v>4260</v>
      </c>
      <c r="F828" s="18">
        <v>39269099</v>
      </c>
      <c r="G828" s="135">
        <v>0.18</v>
      </c>
    </row>
    <row r="829" spans="1:7" s="136" customFormat="1" ht="15">
      <c r="A829" s="131" t="s">
        <v>2283</v>
      </c>
      <c r="B829" s="133"/>
      <c r="C829" s="132" t="s">
        <v>2279</v>
      </c>
      <c r="D829" s="133" t="s">
        <v>2266</v>
      </c>
      <c r="E829" s="322">
        <v>4530</v>
      </c>
      <c r="F829" s="18">
        <v>39269099</v>
      </c>
      <c r="G829" s="135">
        <v>0.18</v>
      </c>
    </row>
    <row r="830" spans="1:7" s="136" customFormat="1" ht="30">
      <c r="A830" s="131" t="s">
        <v>2284</v>
      </c>
      <c r="B830" s="133"/>
      <c r="C830" s="132" t="s">
        <v>2281</v>
      </c>
      <c r="D830" s="133" t="s">
        <v>2266</v>
      </c>
      <c r="E830" s="322">
        <v>5000</v>
      </c>
      <c r="F830" s="18">
        <v>39269099</v>
      </c>
      <c r="G830" s="135">
        <v>0.18</v>
      </c>
    </row>
    <row r="831" spans="1:7" s="136" customFormat="1" ht="15">
      <c r="A831" s="131"/>
      <c r="B831" s="133"/>
      <c r="C831" s="143" t="s">
        <v>2285</v>
      </c>
      <c r="D831" s="133"/>
      <c r="E831" s="326"/>
      <c r="F831" s="139"/>
      <c r="G831" s="135"/>
    </row>
    <row r="832" spans="1:7" s="136" customFormat="1" ht="15">
      <c r="A832" s="131">
        <v>130096</v>
      </c>
      <c r="B832" s="133"/>
      <c r="C832" s="132" t="s">
        <v>2286</v>
      </c>
      <c r="D832" s="133" t="s">
        <v>2220</v>
      </c>
      <c r="E832" s="322">
        <v>710</v>
      </c>
      <c r="F832" s="18">
        <v>39269099</v>
      </c>
      <c r="G832" s="135">
        <v>0.18</v>
      </c>
    </row>
    <row r="833" spans="1:7" s="136" customFormat="1" ht="15">
      <c r="A833" s="131">
        <v>130097</v>
      </c>
      <c r="B833" s="133"/>
      <c r="C833" s="132" t="s">
        <v>2287</v>
      </c>
      <c r="D833" s="133" t="s">
        <v>2220</v>
      </c>
      <c r="E833" s="322">
        <v>1060</v>
      </c>
      <c r="F833" s="18">
        <v>39269099</v>
      </c>
      <c r="G833" s="135">
        <v>0.18</v>
      </c>
    </row>
    <row r="834" spans="1:7" s="136" customFormat="1" ht="15">
      <c r="A834" s="131">
        <v>130098</v>
      </c>
      <c r="B834" s="133"/>
      <c r="C834" s="132" t="s">
        <v>2288</v>
      </c>
      <c r="D834" s="133" t="s">
        <v>2220</v>
      </c>
      <c r="E834" s="322">
        <v>2960</v>
      </c>
      <c r="F834" s="18">
        <v>39269099</v>
      </c>
      <c r="G834" s="135">
        <v>0.18</v>
      </c>
    </row>
    <row r="835" spans="1:7" s="7" customFormat="1" ht="15">
      <c r="A835" s="131">
        <v>130099</v>
      </c>
      <c r="B835" s="133"/>
      <c r="C835" s="132" t="s">
        <v>2289</v>
      </c>
      <c r="D835" s="133" t="s">
        <v>2220</v>
      </c>
      <c r="E835" s="322">
        <v>1330</v>
      </c>
      <c r="F835" s="18">
        <v>39269099</v>
      </c>
      <c r="G835" s="135">
        <v>0.18</v>
      </c>
    </row>
    <row r="836" spans="1:7" s="7" customFormat="1" ht="15">
      <c r="A836" s="131">
        <v>130100</v>
      </c>
      <c r="B836" s="133"/>
      <c r="C836" s="132" t="s">
        <v>2290</v>
      </c>
      <c r="D836" s="133" t="s">
        <v>2220</v>
      </c>
      <c r="E836" s="322">
        <v>3370</v>
      </c>
      <c r="F836" s="18">
        <v>39269099</v>
      </c>
      <c r="G836" s="135">
        <v>0.18</v>
      </c>
    </row>
    <row r="837" spans="1:7" s="7" customFormat="1" ht="30">
      <c r="A837" s="131">
        <v>130101</v>
      </c>
      <c r="B837" s="133"/>
      <c r="C837" s="132" t="s">
        <v>2291</v>
      </c>
      <c r="D837" s="133" t="s">
        <v>2220</v>
      </c>
      <c r="E837" s="322">
        <v>3820</v>
      </c>
      <c r="F837" s="18">
        <v>39269099</v>
      </c>
      <c r="G837" s="135">
        <v>0.18</v>
      </c>
    </row>
    <row r="838" spans="1:7" s="136" customFormat="1" ht="15">
      <c r="A838" s="131"/>
      <c r="B838" s="133"/>
      <c r="C838" s="143" t="s">
        <v>2263</v>
      </c>
      <c r="D838" s="133"/>
      <c r="E838" s="326"/>
      <c r="F838" s="139"/>
      <c r="G838" s="135"/>
    </row>
    <row r="839" spans="1:7" s="136" customFormat="1" ht="15">
      <c r="A839" s="131" t="s">
        <v>2292</v>
      </c>
      <c r="B839" s="133"/>
      <c r="C839" s="132" t="s">
        <v>2286</v>
      </c>
      <c r="D839" s="133" t="s">
        <v>2266</v>
      </c>
      <c r="E839" s="322">
        <v>2600</v>
      </c>
      <c r="F839" s="18">
        <v>39269099</v>
      </c>
      <c r="G839" s="135">
        <v>0.18</v>
      </c>
    </row>
    <row r="840" spans="1:7" s="136" customFormat="1" ht="15">
      <c r="A840" s="131" t="s">
        <v>2293</v>
      </c>
      <c r="B840" s="133"/>
      <c r="C840" s="132" t="s">
        <v>2287</v>
      </c>
      <c r="D840" s="133" t="s">
        <v>2266</v>
      </c>
      <c r="E840" s="322">
        <v>2860</v>
      </c>
      <c r="F840" s="18">
        <v>39269099</v>
      </c>
      <c r="G840" s="135">
        <v>0.18</v>
      </c>
    </row>
    <row r="841" spans="1:7" s="7" customFormat="1" ht="15">
      <c r="A841" s="131" t="s">
        <v>2294</v>
      </c>
      <c r="B841" s="133"/>
      <c r="C841" s="132" t="s">
        <v>2288</v>
      </c>
      <c r="D841" s="133" t="s">
        <v>2266</v>
      </c>
      <c r="E841" s="322">
        <v>4260</v>
      </c>
      <c r="F841" s="18">
        <v>39269099</v>
      </c>
      <c r="G841" s="135">
        <v>0.18</v>
      </c>
    </row>
    <row r="842" spans="1:7" s="136" customFormat="1" ht="15">
      <c r="A842" s="131" t="s">
        <v>2295</v>
      </c>
      <c r="B842" s="133"/>
      <c r="C842" s="132" t="s">
        <v>2289</v>
      </c>
      <c r="D842" s="133" t="s">
        <v>2266</v>
      </c>
      <c r="E842" s="322">
        <v>3280</v>
      </c>
      <c r="F842" s="18">
        <v>39269099</v>
      </c>
      <c r="G842" s="135">
        <v>0.18</v>
      </c>
    </row>
    <row r="843" spans="1:7" s="7" customFormat="1" ht="15">
      <c r="A843" s="131" t="s">
        <v>2296</v>
      </c>
      <c r="B843" s="133"/>
      <c r="C843" s="132" t="s">
        <v>2290</v>
      </c>
      <c r="D843" s="133" t="s">
        <v>2266</v>
      </c>
      <c r="E843" s="322">
        <v>4210</v>
      </c>
      <c r="F843" s="18">
        <v>39269099</v>
      </c>
      <c r="G843" s="135">
        <v>0.18</v>
      </c>
    </row>
    <row r="844" spans="1:7" s="136" customFormat="1" ht="30">
      <c r="A844" s="131" t="s">
        <v>2297</v>
      </c>
      <c r="B844" s="133"/>
      <c r="C844" s="132" t="s">
        <v>2291</v>
      </c>
      <c r="D844" s="133" t="s">
        <v>2266</v>
      </c>
      <c r="E844" s="322">
        <v>5000</v>
      </c>
      <c r="F844" s="18">
        <v>39269099</v>
      </c>
      <c r="G844" s="135">
        <v>0.18</v>
      </c>
    </row>
    <row r="845" spans="1:7" s="7" customFormat="1" ht="15">
      <c r="A845" s="131"/>
      <c r="B845" s="133"/>
      <c r="C845" s="143" t="s">
        <v>2298</v>
      </c>
      <c r="D845" s="133"/>
      <c r="E845" s="326"/>
      <c r="F845" s="139"/>
      <c r="G845" s="135"/>
    </row>
    <row r="846" spans="1:7" s="7" customFormat="1" ht="15">
      <c r="A846" s="131">
        <v>1301010</v>
      </c>
      <c r="B846" s="133"/>
      <c r="C846" s="132" t="s">
        <v>2299</v>
      </c>
      <c r="D846" s="133" t="s">
        <v>2220</v>
      </c>
      <c r="E846" s="322">
        <v>780</v>
      </c>
      <c r="F846" s="18">
        <v>39269099</v>
      </c>
      <c r="G846" s="135">
        <v>0.18</v>
      </c>
    </row>
    <row r="847" spans="1:7" s="7" customFormat="1" ht="15">
      <c r="A847" s="131">
        <v>1301011</v>
      </c>
      <c r="B847" s="133"/>
      <c r="C847" s="132" t="s">
        <v>2300</v>
      </c>
      <c r="D847" s="133" t="s">
        <v>2220</v>
      </c>
      <c r="E847" s="322">
        <v>1240</v>
      </c>
      <c r="F847" s="18">
        <v>39269099</v>
      </c>
      <c r="G847" s="135">
        <v>0.18</v>
      </c>
    </row>
    <row r="848" spans="1:7" s="7" customFormat="1" ht="15">
      <c r="A848" s="131">
        <v>1301012</v>
      </c>
      <c r="B848" s="133"/>
      <c r="C848" s="132" t="s">
        <v>2301</v>
      </c>
      <c r="D848" s="133" t="s">
        <v>2220</v>
      </c>
      <c r="E848" s="322">
        <v>3520</v>
      </c>
      <c r="F848" s="18">
        <v>39269099</v>
      </c>
      <c r="G848" s="135">
        <v>0.18</v>
      </c>
    </row>
    <row r="849" spans="1:7" s="7" customFormat="1" ht="15">
      <c r="A849" s="131">
        <v>1301013</v>
      </c>
      <c r="B849" s="133"/>
      <c r="C849" s="132" t="s">
        <v>2302</v>
      </c>
      <c r="D849" s="133" t="s">
        <v>2220</v>
      </c>
      <c r="E849" s="322">
        <v>1770</v>
      </c>
      <c r="F849" s="18">
        <v>39269099</v>
      </c>
      <c r="G849" s="135">
        <v>0.18</v>
      </c>
    </row>
    <row r="850" spans="1:7" s="7" customFormat="1" ht="15">
      <c r="A850" s="131">
        <v>1301014</v>
      </c>
      <c r="B850" s="133"/>
      <c r="C850" s="132" t="s">
        <v>2303</v>
      </c>
      <c r="D850" s="133" t="s">
        <v>2220</v>
      </c>
      <c r="E850" s="322">
        <v>3630</v>
      </c>
      <c r="F850" s="18">
        <v>39269099</v>
      </c>
      <c r="G850" s="135">
        <v>0.18</v>
      </c>
    </row>
    <row r="851" spans="1:7" s="7" customFormat="1" ht="30">
      <c r="A851" s="131">
        <v>1301015</v>
      </c>
      <c r="B851" s="133"/>
      <c r="C851" s="132" t="s">
        <v>2304</v>
      </c>
      <c r="D851" s="133" t="s">
        <v>2220</v>
      </c>
      <c r="E851" s="322">
        <v>4330</v>
      </c>
      <c r="F851" s="18">
        <v>39269099</v>
      </c>
      <c r="G851" s="135">
        <v>0.18</v>
      </c>
    </row>
    <row r="852" spans="1:7" s="136" customFormat="1" ht="15">
      <c r="A852" s="131"/>
      <c r="B852" s="133"/>
      <c r="C852" s="143" t="s">
        <v>2263</v>
      </c>
      <c r="D852" s="133"/>
      <c r="E852" s="326"/>
      <c r="F852" s="139"/>
      <c r="G852" s="135"/>
    </row>
    <row r="853" spans="1:7" s="7" customFormat="1" ht="15">
      <c r="A853" s="131" t="s">
        <v>2305</v>
      </c>
      <c r="B853" s="133"/>
      <c r="C853" s="132" t="s">
        <v>2299</v>
      </c>
      <c r="D853" s="133" t="s">
        <v>2306</v>
      </c>
      <c r="E853" s="322">
        <v>1770</v>
      </c>
      <c r="F853" s="18">
        <v>39269099</v>
      </c>
      <c r="G853" s="135">
        <v>0.18</v>
      </c>
    </row>
    <row r="854" spans="1:7" s="7" customFormat="1" ht="15">
      <c r="A854" s="131" t="s">
        <v>2307</v>
      </c>
      <c r="B854" s="133"/>
      <c r="C854" s="132" t="s">
        <v>2300</v>
      </c>
      <c r="D854" s="133" t="s">
        <v>2306</v>
      </c>
      <c r="E854" s="322">
        <v>1900</v>
      </c>
      <c r="F854" s="18">
        <v>39269099</v>
      </c>
      <c r="G854" s="135">
        <v>0.18</v>
      </c>
    </row>
    <row r="855" spans="1:7" s="7" customFormat="1" ht="15">
      <c r="A855" s="131" t="s">
        <v>2308</v>
      </c>
      <c r="B855" s="133"/>
      <c r="C855" s="132" t="s">
        <v>2301</v>
      </c>
      <c r="D855" s="133" t="s">
        <v>2306</v>
      </c>
      <c r="E855" s="322">
        <v>2870</v>
      </c>
      <c r="F855" s="18">
        <v>39269099</v>
      </c>
      <c r="G855" s="135">
        <v>0.18</v>
      </c>
    </row>
    <row r="856" spans="1:7" s="7" customFormat="1" ht="15">
      <c r="A856" s="131" t="s">
        <v>2309</v>
      </c>
      <c r="B856" s="133"/>
      <c r="C856" s="132" t="s">
        <v>2302</v>
      </c>
      <c r="D856" s="133" t="s">
        <v>2306</v>
      </c>
      <c r="E856" s="322">
        <v>2370</v>
      </c>
      <c r="F856" s="18">
        <v>39269099</v>
      </c>
      <c r="G856" s="135">
        <v>0.18</v>
      </c>
    </row>
    <row r="857" spans="1:7" s="7" customFormat="1" ht="15">
      <c r="A857" s="131" t="s">
        <v>2310</v>
      </c>
      <c r="B857" s="133"/>
      <c r="C857" s="132" t="s">
        <v>2303</v>
      </c>
      <c r="D857" s="133" t="s">
        <v>2306</v>
      </c>
      <c r="E857" s="322">
        <v>3120</v>
      </c>
      <c r="F857" s="18">
        <v>39269099</v>
      </c>
      <c r="G857" s="135">
        <v>0.18</v>
      </c>
    </row>
    <row r="858" spans="1:7" s="7" customFormat="1" ht="30">
      <c r="A858" s="131" t="s">
        <v>2311</v>
      </c>
      <c r="B858" s="133"/>
      <c r="C858" s="132" t="s">
        <v>2304</v>
      </c>
      <c r="D858" s="133" t="s">
        <v>2306</v>
      </c>
      <c r="E858" s="322">
        <v>3430</v>
      </c>
      <c r="F858" s="18">
        <v>39269099</v>
      </c>
      <c r="G858" s="135">
        <v>0.18</v>
      </c>
    </row>
    <row r="859" spans="1:7" s="7" customFormat="1" ht="15">
      <c r="A859" s="131"/>
      <c r="B859" s="133"/>
      <c r="C859" s="143" t="s">
        <v>2312</v>
      </c>
      <c r="D859" s="133"/>
      <c r="E859" s="326"/>
      <c r="F859" s="139"/>
      <c r="G859" s="135"/>
    </row>
    <row r="860" spans="1:7" s="7" customFormat="1" ht="15">
      <c r="A860" s="131">
        <v>130063</v>
      </c>
      <c r="B860" s="133"/>
      <c r="C860" s="132" t="s">
        <v>2313</v>
      </c>
      <c r="D860" s="133" t="s">
        <v>2229</v>
      </c>
      <c r="E860" s="322">
        <v>1530</v>
      </c>
      <c r="F860" s="18">
        <v>39269099</v>
      </c>
      <c r="G860" s="135">
        <v>0.18</v>
      </c>
    </row>
    <row r="861" spans="1:7" s="7" customFormat="1" ht="15">
      <c r="A861" s="131">
        <v>130062</v>
      </c>
      <c r="B861" s="133"/>
      <c r="C861" s="132" t="s">
        <v>2314</v>
      </c>
      <c r="D861" s="133" t="s">
        <v>2315</v>
      </c>
      <c r="E861" s="322">
        <v>6770</v>
      </c>
      <c r="F861" s="18">
        <v>39269099</v>
      </c>
      <c r="G861" s="135">
        <v>0.18</v>
      </c>
    </row>
    <row r="862" spans="1:7" s="7" customFormat="1" ht="15">
      <c r="A862" s="131">
        <v>130061</v>
      </c>
      <c r="B862" s="133"/>
      <c r="C862" s="132" t="s">
        <v>2316</v>
      </c>
      <c r="D862" s="133" t="s">
        <v>2315</v>
      </c>
      <c r="E862" s="322">
        <v>6930</v>
      </c>
      <c r="F862" s="18">
        <v>39269099</v>
      </c>
      <c r="G862" s="135">
        <v>0.18</v>
      </c>
    </row>
    <row r="863" spans="1:7" s="7" customFormat="1" ht="15">
      <c r="A863" s="131">
        <v>130064</v>
      </c>
      <c r="B863" s="133"/>
      <c r="C863" s="132" t="s">
        <v>2317</v>
      </c>
      <c r="D863" s="133" t="s">
        <v>2315</v>
      </c>
      <c r="E863" s="322">
        <v>7970</v>
      </c>
      <c r="F863" s="18">
        <v>39269099</v>
      </c>
      <c r="G863" s="135">
        <v>0.18</v>
      </c>
    </row>
    <row r="864" spans="1:7" s="7" customFormat="1" ht="30">
      <c r="A864" s="131">
        <v>130116</v>
      </c>
      <c r="B864" s="133"/>
      <c r="C864" s="132" t="s">
        <v>2318</v>
      </c>
      <c r="D864" s="133" t="s">
        <v>2319</v>
      </c>
      <c r="E864" s="322">
        <v>2120</v>
      </c>
      <c r="F864" s="18">
        <v>39269099</v>
      </c>
      <c r="G864" s="135">
        <v>0.18</v>
      </c>
    </row>
    <row r="865" spans="1:7" s="7" customFormat="1" ht="30">
      <c r="A865" s="131">
        <v>130117</v>
      </c>
      <c r="B865" s="133"/>
      <c r="C865" s="132" t="s">
        <v>2320</v>
      </c>
      <c r="D865" s="133" t="s">
        <v>2319</v>
      </c>
      <c r="E865" s="322">
        <v>3310</v>
      </c>
      <c r="F865" s="18">
        <v>39269099</v>
      </c>
      <c r="G865" s="135">
        <v>0.18</v>
      </c>
    </row>
    <row r="866" spans="1:7" s="136" customFormat="1" ht="30">
      <c r="A866" s="131">
        <v>130118</v>
      </c>
      <c r="B866" s="133"/>
      <c r="C866" s="132" t="s">
        <v>2321</v>
      </c>
      <c r="D866" s="133" t="s">
        <v>2319</v>
      </c>
      <c r="E866" s="322">
        <v>3310</v>
      </c>
      <c r="F866" s="18">
        <v>39269099</v>
      </c>
      <c r="G866" s="135">
        <v>0.18</v>
      </c>
    </row>
    <row r="867" spans="1:7" s="7" customFormat="1" ht="30">
      <c r="A867" s="131">
        <v>130119</v>
      </c>
      <c r="B867" s="133"/>
      <c r="C867" s="132" t="s">
        <v>2322</v>
      </c>
      <c r="D867" s="133" t="s">
        <v>2319</v>
      </c>
      <c r="E867" s="322">
        <v>3310</v>
      </c>
      <c r="F867" s="18">
        <v>39269099</v>
      </c>
      <c r="G867" s="135">
        <v>0.18</v>
      </c>
    </row>
    <row r="868" spans="1:7" s="7" customFormat="1" ht="30">
      <c r="A868" s="131">
        <v>130120</v>
      </c>
      <c r="B868" s="133"/>
      <c r="C868" s="132" t="s">
        <v>2323</v>
      </c>
      <c r="D868" s="133" t="s">
        <v>2319</v>
      </c>
      <c r="E868" s="322">
        <v>3700</v>
      </c>
      <c r="F868" s="18">
        <v>39269099</v>
      </c>
      <c r="G868" s="135">
        <v>0.18</v>
      </c>
    </row>
    <row r="869" spans="1:7" s="7" customFormat="1" ht="15">
      <c r="A869" s="131"/>
      <c r="B869" s="133"/>
      <c r="C869" s="143" t="s">
        <v>2324</v>
      </c>
      <c r="D869" s="133"/>
      <c r="E869" s="326"/>
      <c r="F869" s="139"/>
      <c r="G869" s="135"/>
    </row>
    <row r="870" spans="1:7" s="7" customFormat="1" ht="15">
      <c r="A870" s="131" t="s">
        <v>2325</v>
      </c>
      <c r="B870" s="133"/>
      <c r="C870" s="132" t="s">
        <v>2326</v>
      </c>
      <c r="D870" s="133" t="s">
        <v>252</v>
      </c>
      <c r="E870" s="322">
        <v>7500</v>
      </c>
      <c r="F870" s="18">
        <v>39269099</v>
      </c>
      <c r="G870" s="135">
        <v>0.18</v>
      </c>
    </row>
    <row r="871" spans="1:7" s="7" customFormat="1" ht="15">
      <c r="A871" s="131" t="s">
        <v>2327</v>
      </c>
      <c r="B871" s="133"/>
      <c r="C871" s="132" t="s">
        <v>2328</v>
      </c>
      <c r="D871" s="133" t="s">
        <v>252</v>
      </c>
      <c r="E871" s="322">
        <v>34530</v>
      </c>
      <c r="F871" s="18">
        <v>39269099</v>
      </c>
      <c r="G871" s="135">
        <v>0.18</v>
      </c>
    </row>
    <row r="872" spans="1:7" s="7" customFormat="1" ht="15">
      <c r="A872" s="131" t="s">
        <v>2329</v>
      </c>
      <c r="B872" s="133"/>
      <c r="C872" s="132" t="s">
        <v>2330</v>
      </c>
      <c r="D872" s="133" t="s">
        <v>252</v>
      </c>
      <c r="E872" s="322">
        <v>7500</v>
      </c>
      <c r="F872" s="18">
        <v>39269099</v>
      </c>
      <c r="G872" s="135">
        <v>0.18</v>
      </c>
    </row>
    <row r="873" spans="1:7" s="7" customFormat="1" ht="15">
      <c r="A873" s="131"/>
      <c r="B873" s="133"/>
      <c r="C873" s="132"/>
      <c r="D873" s="133"/>
      <c r="E873" s="326"/>
      <c r="F873" s="139"/>
      <c r="G873" s="135"/>
    </row>
    <row r="874" spans="1:7" s="7" customFormat="1" ht="15">
      <c r="A874" s="249"/>
      <c r="B874" s="250"/>
      <c r="C874" s="251" t="s">
        <v>2332</v>
      </c>
      <c r="D874" s="250"/>
      <c r="E874" s="327"/>
      <c r="F874" s="188"/>
      <c r="G874" s="189"/>
    </row>
    <row r="875" spans="1:7" s="7" customFormat="1" ht="15">
      <c r="A875" s="245">
        <v>1740001</v>
      </c>
      <c r="B875" s="246"/>
      <c r="C875" s="247" t="s">
        <v>2333</v>
      </c>
      <c r="D875" s="246" t="s">
        <v>16</v>
      </c>
      <c r="E875" s="254" t="s">
        <v>2338</v>
      </c>
      <c r="F875" s="248">
        <v>90272000</v>
      </c>
      <c r="G875" s="212">
        <v>0.18</v>
      </c>
    </row>
    <row r="876" spans="1:7" s="7" customFormat="1" ht="15.75">
      <c r="A876" s="245">
        <v>1740002</v>
      </c>
      <c r="B876" s="246"/>
      <c r="C876" s="253" t="s">
        <v>2565</v>
      </c>
      <c r="D876" s="246" t="s">
        <v>16</v>
      </c>
      <c r="E876" s="254" t="s">
        <v>2338</v>
      </c>
      <c r="F876" s="248">
        <v>90272000</v>
      </c>
      <c r="G876" s="212">
        <v>0.18</v>
      </c>
    </row>
    <row r="877" spans="1:7" s="7" customFormat="1" ht="15.75">
      <c r="A877" s="245">
        <v>1740003</v>
      </c>
      <c r="B877" s="246"/>
      <c r="C877" s="253" t="s">
        <v>2336</v>
      </c>
      <c r="D877" s="246" t="s">
        <v>16</v>
      </c>
      <c r="E877" s="254" t="s">
        <v>2338</v>
      </c>
      <c r="F877" s="248">
        <v>90272000</v>
      </c>
      <c r="G877" s="212">
        <v>0.18</v>
      </c>
    </row>
    <row r="878" spans="1:7" s="7" customFormat="1" ht="15.75">
      <c r="A878" s="245">
        <v>1740004</v>
      </c>
      <c r="B878" s="246"/>
      <c r="C878" s="253" t="s">
        <v>2568</v>
      </c>
      <c r="D878" s="246" t="s">
        <v>16</v>
      </c>
      <c r="E878" s="254" t="s">
        <v>2338</v>
      </c>
      <c r="F878" s="248">
        <v>90272000</v>
      </c>
      <c r="G878" s="212">
        <v>0.18</v>
      </c>
    </row>
    <row r="879" spans="1:7" s="7" customFormat="1" ht="15.75">
      <c r="A879" s="245">
        <v>1740005</v>
      </c>
      <c r="B879" s="246"/>
      <c r="C879" s="253" t="s">
        <v>2339</v>
      </c>
      <c r="D879" s="246" t="s">
        <v>16</v>
      </c>
      <c r="E879" s="254" t="s">
        <v>2338</v>
      </c>
      <c r="F879" s="248">
        <v>90272000</v>
      </c>
      <c r="G879" s="212">
        <v>0.18</v>
      </c>
    </row>
    <row r="880" spans="1:7" s="136" customFormat="1" ht="15.75">
      <c r="A880" s="245">
        <v>1740006</v>
      </c>
      <c r="B880" s="246"/>
      <c r="C880" s="253" t="s">
        <v>2340</v>
      </c>
      <c r="D880" s="246" t="s">
        <v>16</v>
      </c>
      <c r="E880" s="254" t="s">
        <v>2338</v>
      </c>
      <c r="F880" s="248">
        <v>90272000</v>
      </c>
      <c r="G880" s="212">
        <v>0.18</v>
      </c>
    </row>
    <row r="881" spans="1:7" s="136" customFormat="1" ht="15.75">
      <c r="A881" s="245">
        <v>1740007</v>
      </c>
      <c r="B881" s="246"/>
      <c r="C881" s="253" t="s">
        <v>2341</v>
      </c>
      <c r="D881" s="246" t="s">
        <v>16</v>
      </c>
      <c r="E881" s="254" t="s">
        <v>2338</v>
      </c>
      <c r="F881" s="248">
        <v>90272000</v>
      </c>
      <c r="G881" s="212">
        <v>0.18</v>
      </c>
    </row>
    <row r="882" spans="1:7" s="292" customFormat="1" ht="20.25" customHeight="1">
      <c r="A882" s="339">
        <v>1740008</v>
      </c>
      <c r="B882" s="340"/>
      <c r="C882" s="341" t="s">
        <v>2342</v>
      </c>
      <c r="D882" s="340" t="s">
        <v>16</v>
      </c>
      <c r="E882" s="254" t="s">
        <v>2338</v>
      </c>
      <c r="F882" s="342">
        <v>90272000</v>
      </c>
      <c r="G882" s="343">
        <v>0.18</v>
      </c>
    </row>
    <row r="883" spans="1:7" s="292" customFormat="1" ht="17.25" customHeight="1">
      <c r="A883" s="339">
        <v>1740009</v>
      </c>
      <c r="B883" s="340"/>
      <c r="C883" s="341" t="s">
        <v>2574</v>
      </c>
      <c r="D883" s="340" t="s">
        <v>16</v>
      </c>
      <c r="E883" s="254" t="s">
        <v>2338</v>
      </c>
      <c r="F883" s="342">
        <v>90272000</v>
      </c>
      <c r="G883" s="343">
        <v>0.18</v>
      </c>
    </row>
    <row r="884" spans="1:7" s="292" customFormat="1" ht="16.5" customHeight="1">
      <c r="A884" s="339">
        <v>1740010</v>
      </c>
      <c r="B884" s="340"/>
      <c r="C884" s="341" t="s">
        <v>2576</v>
      </c>
      <c r="D884" s="340" t="s">
        <v>16</v>
      </c>
      <c r="E884" s="254" t="s">
        <v>2338</v>
      </c>
      <c r="F884" s="342">
        <v>90272000</v>
      </c>
      <c r="G884" s="343">
        <v>0.18</v>
      </c>
    </row>
    <row r="885" spans="1:7" s="292" customFormat="1" ht="16.5" customHeight="1">
      <c r="A885" s="339">
        <v>1740011</v>
      </c>
      <c r="B885" s="340"/>
      <c r="C885" s="341" t="s">
        <v>2345</v>
      </c>
      <c r="D885" s="340" t="s">
        <v>16</v>
      </c>
      <c r="E885" s="254" t="s">
        <v>2338</v>
      </c>
      <c r="F885" s="342">
        <v>90272000</v>
      </c>
      <c r="G885" s="343">
        <v>0.18</v>
      </c>
    </row>
    <row r="886" spans="1:7" s="292" customFormat="1" ht="15.75" customHeight="1">
      <c r="A886" s="339">
        <v>1740012</v>
      </c>
      <c r="B886" s="340"/>
      <c r="C886" s="341" t="s">
        <v>2346</v>
      </c>
      <c r="D886" s="340" t="s">
        <v>16</v>
      </c>
      <c r="E886" s="254" t="s">
        <v>2338</v>
      </c>
      <c r="F886" s="342">
        <v>90272000</v>
      </c>
      <c r="G886" s="343">
        <v>0.18</v>
      </c>
    </row>
    <row r="887" spans="1:7" s="292" customFormat="1" ht="17.25" customHeight="1">
      <c r="A887" s="339">
        <v>1740013</v>
      </c>
      <c r="B887" s="340"/>
      <c r="C887" s="341" t="s">
        <v>2347</v>
      </c>
      <c r="D887" s="340" t="s">
        <v>16</v>
      </c>
      <c r="E887" s="254" t="s">
        <v>2338</v>
      </c>
      <c r="F887" s="342">
        <v>90272000</v>
      </c>
      <c r="G887" s="343">
        <v>0.18</v>
      </c>
    </row>
    <row r="888" spans="1:7" s="292" customFormat="1" ht="17.25" customHeight="1">
      <c r="A888" s="339">
        <v>1740014</v>
      </c>
      <c r="B888" s="340"/>
      <c r="C888" s="341" t="s">
        <v>2581</v>
      </c>
      <c r="D888" s="340" t="s">
        <v>16</v>
      </c>
      <c r="E888" s="254" t="s">
        <v>2338</v>
      </c>
      <c r="F888" s="342">
        <v>90272000</v>
      </c>
      <c r="G888" s="343">
        <v>0.18</v>
      </c>
    </row>
    <row r="889" spans="1:7" s="292" customFormat="1" ht="15.75">
      <c r="A889" s="339">
        <v>1740015</v>
      </c>
      <c r="B889" s="344"/>
      <c r="C889" s="345" t="s">
        <v>2611</v>
      </c>
      <c r="D889" s="340" t="s">
        <v>16</v>
      </c>
      <c r="E889" s="254" t="s">
        <v>2338</v>
      </c>
      <c r="F889" s="342">
        <v>90272000</v>
      </c>
      <c r="G889" s="343">
        <v>0.18</v>
      </c>
    </row>
    <row r="890" spans="1:7" s="292" customFormat="1" ht="15.75">
      <c r="A890" s="339">
        <v>1740016</v>
      </c>
      <c r="B890" s="344"/>
      <c r="C890" s="345" t="s">
        <v>2608</v>
      </c>
      <c r="D890" s="340" t="s">
        <v>16</v>
      </c>
      <c r="E890" s="254" t="s">
        <v>2338</v>
      </c>
      <c r="F890" s="342">
        <v>90272000</v>
      </c>
      <c r="G890" s="343">
        <v>0.18</v>
      </c>
    </row>
    <row r="891" spans="1:7" s="136" customFormat="1" ht="15.75">
      <c r="A891" s="245">
        <v>1740017</v>
      </c>
      <c r="B891" s="252"/>
      <c r="C891" s="278" t="s">
        <v>2609</v>
      </c>
      <c r="D891" s="246" t="s">
        <v>16</v>
      </c>
      <c r="E891" s="254" t="s">
        <v>2338</v>
      </c>
      <c r="F891" s="248">
        <v>90272000</v>
      </c>
      <c r="G891" s="212">
        <v>0.18</v>
      </c>
    </row>
    <row r="892" spans="1:7" s="136" customFormat="1" ht="15.75">
      <c r="A892" s="245">
        <v>1740018</v>
      </c>
      <c r="B892" s="252"/>
      <c r="C892" s="278" t="s">
        <v>2610</v>
      </c>
      <c r="D892" s="246" t="s">
        <v>16</v>
      </c>
      <c r="E892" s="254" t="s">
        <v>2338</v>
      </c>
      <c r="F892" s="248">
        <v>90272000</v>
      </c>
      <c r="G892" s="212">
        <v>0.18</v>
      </c>
    </row>
    <row r="893" spans="1:7" s="136" customFormat="1" ht="30">
      <c r="A893" s="133"/>
      <c r="B893" s="139"/>
      <c r="C893" s="145" t="s">
        <v>1581</v>
      </c>
      <c r="D893" s="133"/>
      <c r="E893" s="326"/>
      <c r="F893" s="139"/>
      <c r="G893" s="135"/>
    </row>
    <row r="894" spans="1:7" s="136" customFormat="1" ht="15">
      <c r="A894" s="133"/>
      <c r="B894" s="139"/>
      <c r="C894" s="145" t="s">
        <v>1582</v>
      </c>
      <c r="D894" s="133"/>
      <c r="E894" s="326"/>
      <c r="F894" s="139"/>
      <c r="G894" s="135"/>
    </row>
    <row r="895" spans="1:7" s="136" customFormat="1" ht="15">
      <c r="A895" s="131" t="s">
        <v>1583</v>
      </c>
      <c r="B895" s="133" t="s">
        <v>1584</v>
      </c>
      <c r="C895" s="132" t="s">
        <v>2383</v>
      </c>
      <c r="D895" s="133" t="s">
        <v>252</v>
      </c>
      <c r="E895" s="322">
        <v>20640</v>
      </c>
      <c r="F895" s="139">
        <v>90272000</v>
      </c>
      <c r="G895" s="135">
        <v>0.18</v>
      </c>
    </row>
    <row r="896" spans="1:7" s="136" customFormat="1" ht="30">
      <c r="A896" s="131" t="s">
        <v>1586</v>
      </c>
      <c r="B896" s="133" t="s">
        <v>1587</v>
      </c>
      <c r="C896" s="132" t="s">
        <v>2382</v>
      </c>
      <c r="D896" s="133" t="s">
        <v>252</v>
      </c>
      <c r="E896" s="322">
        <v>72950</v>
      </c>
      <c r="F896" s="139">
        <v>90272000</v>
      </c>
      <c r="G896" s="135">
        <v>0.18</v>
      </c>
    </row>
    <row r="897" spans="1:7" s="136" customFormat="1" ht="45">
      <c r="A897" s="131" t="s">
        <v>1589</v>
      </c>
      <c r="B897" s="133" t="s">
        <v>1590</v>
      </c>
      <c r="C897" s="132" t="s">
        <v>2384</v>
      </c>
      <c r="D897" s="133" t="s">
        <v>252</v>
      </c>
      <c r="E897" s="322">
        <v>93060</v>
      </c>
      <c r="F897" s="139">
        <v>90272000</v>
      </c>
      <c r="G897" s="135">
        <v>0.18</v>
      </c>
    </row>
    <row r="898" spans="1:7" s="7" customFormat="1" ht="15">
      <c r="A898" s="131"/>
      <c r="B898" s="139"/>
      <c r="C898" s="138" t="s">
        <v>1592</v>
      </c>
      <c r="D898" s="133"/>
      <c r="E898" s="326"/>
      <c r="F898" s="139"/>
      <c r="G898" s="135"/>
    </row>
    <row r="899" spans="1:7" s="136" customFormat="1" ht="15">
      <c r="A899" s="146" t="s">
        <v>1593</v>
      </c>
      <c r="B899" s="147" t="s">
        <v>1594</v>
      </c>
      <c r="C899" s="142" t="s">
        <v>1595</v>
      </c>
      <c r="D899" s="147" t="s">
        <v>252</v>
      </c>
      <c r="E899" s="322">
        <v>442750</v>
      </c>
      <c r="F899" s="139">
        <v>84198990</v>
      </c>
      <c r="G899" s="135">
        <v>0.18</v>
      </c>
    </row>
    <row r="900" spans="1:7" s="136" customFormat="1" ht="16.5" customHeight="1">
      <c r="A900" s="133"/>
      <c r="B900" s="139"/>
      <c r="C900" s="145" t="s">
        <v>1596</v>
      </c>
      <c r="D900" s="133"/>
      <c r="E900" s="326"/>
      <c r="F900" s="139"/>
      <c r="G900" s="135"/>
    </row>
    <row r="901" spans="1:7" s="136" customFormat="1" ht="16.5" customHeight="1">
      <c r="A901" s="131" t="s">
        <v>1597</v>
      </c>
      <c r="B901" s="133" t="s">
        <v>1598</v>
      </c>
      <c r="C901" s="132" t="s">
        <v>1599</v>
      </c>
      <c r="D901" s="133" t="s">
        <v>252</v>
      </c>
      <c r="E901" s="322">
        <v>226590</v>
      </c>
      <c r="F901" s="139">
        <v>84198990</v>
      </c>
      <c r="G901" s="135">
        <v>0.18</v>
      </c>
    </row>
    <row r="902" spans="1:7" s="136" customFormat="1" ht="19.5" customHeight="1">
      <c r="A902" s="131" t="s">
        <v>1601</v>
      </c>
      <c r="B902" s="133" t="s">
        <v>1602</v>
      </c>
      <c r="C902" s="132" t="s">
        <v>1603</v>
      </c>
      <c r="D902" s="133" t="s">
        <v>252</v>
      </c>
      <c r="E902" s="322">
        <v>190710</v>
      </c>
      <c r="F902" s="139">
        <v>84198990</v>
      </c>
      <c r="G902" s="135">
        <v>0.18</v>
      </c>
    </row>
    <row r="903" spans="1:7" s="136" customFormat="1" ht="18.75" customHeight="1">
      <c r="A903" s="131" t="s">
        <v>1604</v>
      </c>
      <c r="B903" s="133" t="s">
        <v>1605</v>
      </c>
      <c r="C903" s="132" t="s">
        <v>1606</v>
      </c>
      <c r="D903" s="133" t="s">
        <v>252</v>
      </c>
      <c r="E903" s="322">
        <v>183830</v>
      </c>
      <c r="F903" s="139">
        <v>84198990</v>
      </c>
      <c r="G903" s="135">
        <v>0.18</v>
      </c>
    </row>
    <row r="904" spans="1:7" s="136" customFormat="1" ht="15" customHeight="1">
      <c r="A904" s="131" t="s">
        <v>1607</v>
      </c>
      <c r="B904" s="133" t="s">
        <v>1608</v>
      </c>
      <c r="C904" s="132" t="s">
        <v>1609</v>
      </c>
      <c r="D904" s="133" t="s">
        <v>252</v>
      </c>
      <c r="E904" s="322">
        <v>79170</v>
      </c>
      <c r="F904" s="139">
        <v>84198990</v>
      </c>
      <c r="G904" s="135">
        <v>0.18</v>
      </c>
    </row>
    <row r="905" spans="1:7" s="136" customFormat="1" ht="15" customHeight="1">
      <c r="A905" s="131" t="s">
        <v>1610</v>
      </c>
      <c r="B905" s="133" t="s">
        <v>1611</v>
      </c>
      <c r="C905" s="132" t="s">
        <v>1612</v>
      </c>
      <c r="D905" s="133" t="s">
        <v>252</v>
      </c>
      <c r="E905" s="322">
        <v>30470</v>
      </c>
      <c r="F905" s="139">
        <v>84198990</v>
      </c>
      <c r="G905" s="135">
        <v>0.18</v>
      </c>
    </row>
    <row r="906" spans="1:7" s="136" customFormat="1" ht="29.25" customHeight="1">
      <c r="A906" s="133"/>
      <c r="B906" s="139"/>
      <c r="C906" s="145" t="s">
        <v>1613</v>
      </c>
      <c r="D906" s="133"/>
      <c r="E906" s="326"/>
      <c r="F906" s="139"/>
      <c r="G906" s="135"/>
    </row>
    <row r="907" spans="1:7" s="136" customFormat="1" ht="30">
      <c r="A907" s="131" t="s">
        <v>1614</v>
      </c>
      <c r="B907" s="133" t="s">
        <v>1615</v>
      </c>
      <c r="C907" s="132" t="s">
        <v>1616</v>
      </c>
      <c r="D907" s="133" t="s">
        <v>252</v>
      </c>
      <c r="E907" s="322">
        <v>118680</v>
      </c>
      <c r="F907" s="139">
        <v>90272000</v>
      </c>
      <c r="G907" s="135">
        <v>0.18</v>
      </c>
    </row>
    <row r="908" spans="1:7" s="136" customFormat="1" ht="17.25" customHeight="1">
      <c r="A908" s="131" t="s">
        <v>1617</v>
      </c>
      <c r="B908" s="133" t="s">
        <v>1618</v>
      </c>
      <c r="C908" s="132" t="s">
        <v>1603</v>
      </c>
      <c r="D908" s="133" t="s">
        <v>252</v>
      </c>
      <c r="E908" s="322">
        <v>126960</v>
      </c>
      <c r="F908" s="139">
        <v>90272000</v>
      </c>
      <c r="G908" s="135">
        <v>0.18</v>
      </c>
    </row>
    <row r="909" spans="1:7" s="136" customFormat="1" ht="17.25" customHeight="1">
      <c r="A909" s="131" t="s">
        <v>1619</v>
      </c>
      <c r="B909" s="133" t="s">
        <v>1620</v>
      </c>
      <c r="C909" s="132" t="s">
        <v>1621</v>
      </c>
      <c r="D909" s="133" t="s">
        <v>252</v>
      </c>
      <c r="E909" s="322">
        <v>41400</v>
      </c>
      <c r="F909" s="139">
        <v>90272000</v>
      </c>
      <c r="G909" s="135">
        <v>0.18</v>
      </c>
    </row>
    <row r="910" spans="1:7" s="136" customFormat="1" ht="17.25" customHeight="1">
      <c r="A910" s="133"/>
      <c r="B910" s="139"/>
      <c r="C910" s="145" t="s">
        <v>1622</v>
      </c>
      <c r="D910" s="133"/>
      <c r="E910" s="326"/>
      <c r="F910" s="139"/>
      <c r="G910" s="135"/>
    </row>
    <row r="911" spans="1:7" s="136" customFormat="1" ht="18" customHeight="1">
      <c r="A911" s="131" t="s">
        <v>1623</v>
      </c>
      <c r="B911" s="133" t="s">
        <v>1624</v>
      </c>
      <c r="C911" s="132" t="s">
        <v>1625</v>
      </c>
      <c r="D911" s="133" t="s">
        <v>252</v>
      </c>
      <c r="E911" s="322">
        <v>56010</v>
      </c>
      <c r="F911" s="139">
        <v>90272000</v>
      </c>
      <c r="G911" s="135">
        <v>0.18</v>
      </c>
    </row>
    <row r="912" spans="1:7" s="136" customFormat="1" ht="18" customHeight="1">
      <c r="A912" s="131" t="s">
        <v>1626</v>
      </c>
      <c r="B912" s="133" t="s">
        <v>1627</v>
      </c>
      <c r="C912" s="132" t="s">
        <v>1628</v>
      </c>
      <c r="D912" s="133" t="s">
        <v>252</v>
      </c>
      <c r="E912" s="322">
        <v>21380</v>
      </c>
      <c r="F912" s="139">
        <v>90272000</v>
      </c>
      <c r="G912" s="135">
        <v>0.18</v>
      </c>
    </row>
    <row r="913" spans="1:7" s="136" customFormat="1" ht="15">
      <c r="A913" s="131" t="s">
        <v>1629</v>
      </c>
      <c r="B913" s="133" t="s">
        <v>1630</v>
      </c>
      <c r="C913" s="132" t="s">
        <v>1631</v>
      </c>
      <c r="D913" s="133" t="s">
        <v>252</v>
      </c>
      <c r="E913" s="322">
        <v>31530</v>
      </c>
      <c r="F913" s="139">
        <v>90272000</v>
      </c>
      <c r="G913" s="135">
        <v>0.18</v>
      </c>
    </row>
    <row r="914" spans="1:7" ht="15">
      <c r="A914" s="133"/>
      <c r="B914" s="139"/>
      <c r="C914" s="145" t="s">
        <v>1632</v>
      </c>
      <c r="D914" s="133"/>
      <c r="E914" s="326"/>
      <c r="F914" s="139"/>
      <c r="G914" s="135"/>
    </row>
    <row r="915" spans="1:7" ht="15">
      <c r="A915" s="131" t="s">
        <v>1633</v>
      </c>
      <c r="B915" s="133" t="s">
        <v>1634</v>
      </c>
      <c r="C915" s="132" t="s">
        <v>1635</v>
      </c>
      <c r="D915" s="133" t="s">
        <v>252</v>
      </c>
      <c r="E915" s="322">
        <v>12690</v>
      </c>
      <c r="F915" s="139">
        <v>90272000</v>
      </c>
      <c r="G915" s="135">
        <v>0.18</v>
      </c>
    </row>
    <row r="916" spans="1:7" ht="15">
      <c r="A916" s="133"/>
      <c r="B916" s="139"/>
      <c r="C916" s="145" t="s">
        <v>1636</v>
      </c>
      <c r="D916" s="133"/>
      <c r="E916" s="326"/>
      <c r="F916" s="159"/>
      <c r="G916" s="135"/>
    </row>
    <row r="917" spans="1:7" ht="15">
      <c r="A917" s="133"/>
      <c r="B917" s="139"/>
      <c r="C917" s="145" t="s">
        <v>1637</v>
      </c>
      <c r="D917" s="133"/>
      <c r="E917" s="326"/>
      <c r="F917" s="159"/>
      <c r="G917" s="135"/>
    </row>
    <row r="918" spans="1:7" ht="15">
      <c r="A918" s="131" t="s">
        <v>1638</v>
      </c>
      <c r="B918" s="133" t="s">
        <v>1639</v>
      </c>
      <c r="C918" s="132" t="s">
        <v>1640</v>
      </c>
      <c r="D918" s="133" t="s">
        <v>252</v>
      </c>
      <c r="E918" s="322">
        <v>35940</v>
      </c>
      <c r="F918" s="139">
        <v>85143090</v>
      </c>
      <c r="G918" s="135">
        <v>0.18</v>
      </c>
    </row>
    <row r="919" spans="1:7" ht="30">
      <c r="A919" s="131" t="s">
        <v>1641</v>
      </c>
      <c r="B919" s="133" t="s">
        <v>1642</v>
      </c>
      <c r="C919" s="132" t="s">
        <v>1643</v>
      </c>
      <c r="D919" s="133" t="s">
        <v>252</v>
      </c>
      <c r="E919" s="322">
        <v>36000</v>
      </c>
      <c r="F919" s="139">
        <v>85143090</v>
      </c>
      <c r="G919" s="135">
        <v>0.18</v>
      </c>
    </row>
    <row r="920" spans="1:7" ht="15">
      <c r="A920" s="131" t="s">
        <v>1644</v>
      </c>
      <c r="B920" s="133" t="s">
        <v>1645</v>
      </c>
      <c r="C920" s="132" t="s">
        <v>1646</v>
      </c>
      <c r="D920" s="133" t="s">
        <v>252</v>
      </c>
      <c r="E920" s="322">
        <v>44730</v>
      </c>
      <c r="F920" s="139">
        <v>85143090</v>
      </c>
      <c r="G920" s="135">
        <v>0.18</v>
      </c>
    </row>
    <row r="921" spans="1:7" ht="15">
      <c r="A921" s="133"/>
      <c r="B921" s="139"/>
      <c r="C921" s="145" t="s">
        <v>1647</v>
      </c>
      <c r="D921" s="133"/>
      <c r="E921" s="326"/>
      <c r="F921" s="139"/>
      <c r="G921" s="135"/>
    </row>
    <row r="922" spans="1:7" ht="15">
      <c r="A922" s="131" t="s">
        <v>1648</v>
      </c>
      <c r="B922" s="133" t="s">
        <v>1649</v>
      </c>
      <c r="C922" s="132" t="s">
        <v>1650</v>
      </c>
      <c r="D922" s="133" t="s">
        <v>252</v>
      </c>
      <c r="E922" s="322">
        <v>138130</v>
      </c>
      <c r="F922" s="139">
        <v>90272000</v>
      </c>
      <c r="G922" s="135">
        <v>0.18</v>
      </c>
    </row>
    <row r="923" spans="1:7" ht="15">
      <c r="A923" s="131" t="s">
        <v>1651</v>
      </c>
      <c r="B923" s="133" t="s">
        <v>1652</v>
      </c>
      <c r="C923" s="132" t="s">
        <v>1653</v>
      </c>
      <c r="D923" s="133" t="s">
        <v>252</v>
      </c>
      <c r="E923" s="322">
        <v>190760</v>
      </c>
      <c r="F923" s="139">
        <v>90272000</v>
      </c>
      <c r="G923" s="135">
        <v>0.18</v>
      </c>
    </row>
    <row r="924" spans="1:7" ht="15">
      <c r="A924" s="131" t="s">
        <v>1654</v>
      </c>
      <c r="B924" s="133" t="s">
        <v>1655</v>
      </c>
      <c r="C924" s="132" t="s">
        <v>1656</v>
      </c>
      <c r="D924" s="133" t="s">
        <v>252</v>
      </c>
      <c r="E924" s="322">
        <v>32650</v>
      </c>
      <c r="F924" s="139">
        <v>90272000</v>
      </c>
      <c r="G924" s="135">
        <v>0.18</v>
      </c>
    </row>
    <row r="925" spans="1:7" ht="15">
      <c r="A925" s="131" t="s">
        <v>1657</v>
      </c>
      <c r="B925" s="133" t="s">
        <v>1658</v>
      </c>
      <c r="C925" s="132" t="s">
        <v>1659</v>
      </c>
      <c r="D925" s="133" t="s">
        <v>252</v>
      </c>
      <c r="E925" s="322">
        <v>248320</v>
      </c>
      <c r="F925" s="139">
        <v>90272000</v>
      </c>
      <c r="G925" s="135">
        <v>0.18</v>
      </c>
    </row>
    <row r="926" spans="1:7" ht="15">
      <c r="A926" s="133"/>
      <c r="B926" s="139"/>
      <c r="C926" s="145" t="s">
        <v>1660</v>
      </c>
      <c r="D926" s="133"/>
      <c r="E926" s="326"/>
      <c r="F926" s="139"/>
      <c r="G926" s="135"/>
    </row>
    <row r="927" spans="1:7" ht="15">
      <c r="A927" s="131" t="s">
        <v>1661</v>
      </c>
      <c r="B927" s="133" t="s">
        <v>1662</v>
      </c>
      <c r="C927" s="132" t="s">
        <v>1663</v>
      </c>
      <c r="D927" s="133" t="s">
        <v>252</v>
      </c>
      <c r="E927" s="322">
        <v>2880</v>
      </c>
      <c r="F927" s="139">
        <v>90272000</v>
      </c>
      <c r="G927" s="135">
        <v>0.18</v>
      </c>
    </row>
    <row r="928" spans="1:7" ht="15">
      <c r="A928" s="131" t="s">
        <v>1664</v>
      </c>
      <c r="B928" s="133" t="s">
        <v>1665</v>
      </c>
      <c r="C928" s="132" t="s">
        <v>1666</v>
      </c>
      <c r="D928" s="133" t="s">
        <v>252</v>
      </c>
      <c r="E928" s="322">
        <v>3750</v>
      </c>
      <c r="F928" s="139">
        <v>90272000</v>
      </c>
      <c r="G928" s="135">
        <v>0.18</v>
      </c>
    </row>
    <row r="929" spans="1:7" s="7" customFormat="1" ht="15">
      <c r="A929" s="133"/>
      <c r="B929" s="139"/>
      <c r="C929" s="145" t="s">
        <v>1667</v>
      </c>
      <c r="D929" s="133"/>
      <c r="E929" s="326"/>
      <c r="F929" s="139"/>
      <c r="G929" s="135"/>
    </row>
    <row r="930" spans="1:7" s="7" customFormat="1" ht="15">
      <c r="A930" s="131" t="s">
        <v>1668</v>
      </c>
      <c r="B930" s="133" t="s">
        <v>1669</v>
      </c>
      <c r="C930" s="132" t="s">
        <v>1670</v>
      </c>
      <c r="D930" s="133" t="s">
        <v>252</v>
      </c>
      <c r="E930" s="322">
        <v>62840</v>
      </c>
      <c r="F930" s="139">
        <v>90272000</v>
      </c>
      <c r="G930" s="135">
        <v>0.18</v>
      </c>
    </row>
    <row r="931" spans="1:7" s="7" customFormat="1" ht="15">
      <c r="A931" s="133"/>
      <c r="B931" s="139"/>
      <c r="C931" s="145" t="s">
        <v>1671</v>
      </c>
      <c r="D931" s="133"/>
      <c r="E931" s="326"/>
      <c r="F931" s="139"/>
      <c r="G931" s="135"/>
    </row>
    <row r="932" spans="1:7" s="7" customFormat="1" ht="15">
      <c r="A932" s="131" t="s">
        <v>1672</v>
      </c>
      <c r="B932" s="133" t="s">
        <v>1673</v>
      </c>
      <c r="C932" s="132" t="s">
        <v>1671</v>
      </c>
      <c r="D932" s="133" t="s">
        <v>252</v>
      </c>
      <c r="E932" s="322">
        <v>49330</v>
      </c>
      <c r="F932" s="139">
        <v>90272000</v>
      </c>
      <c r="G932" s="135">
        <v>0.18</v>
      </c>
    </row>
    <row r="933" spans="1:7" s="7" customFormat="1" ht="15">
      <c r="A933" s="133"/>
      <c r="B933" s="139"/>
      <c r="C933" s="145" t="s">
        <v>1674</v>
      </c>
      <c r="D933" s="133"/>
      <c r="E933" s="326"/>
      <c r="F933" s="139"/>
      <c r="G933" s="135"/>
    </row>
    <row r="934" spans="1:7" s="7" customFormat="1" ht="15">
      <c r="A934" s="131" t="s">
        <v>1675</v>
      </c>
      <c r="B934" s="133" t="s">
        <v>1676</v>
      </c>
      <c r="C934" s="132" t="s">
        <v>1677</v>
      </c>
      <c r="D934" s="133" t="s">
        <v>252</v>
      </c>
      <c r="E934" s="322">
        <v>30670</v>
      </c>
      <c r="F934" s="139">
        <v>90272000</v>
      </c>
      <c r="G934" s="135">
        <v>0.18</v>
      </c>
    </row>
    <row r="935" spans="1:7" s="7" customFormat="1" ht="15">
      <c r="A935" s="131" t="s">
        <v>1678</v>
      </c>
      <c r="B935" s="133" t="s">
        <v>1679</v>
      </c>
      <c r="C935" s="132" t="s">
        <v>1680</v>
      </c>
      <c r="D935" s="133" t="s">
        <v>252</v>
      </c>
      <c r="E935" s="322">
        <v>35930</v>
      </c>
      <c r="F935" s="139">
        <v>90272000</v>
      </c>
      <c r="G935" s="135">
        <v>0.18</v>
      </c>
    </row>
    <row r="936" spans="1:7" s="7" customFormat="1" ht="15">
      <c r="A936" s="131" t="s">
        <v>1681</v>
      </c>
      <c r="B936" s="133" t="s">
        <v>1682</v>
      </c>
      <c r="C936" s="132" t="s">
        <v>1683</v>
      </c>
      <c r="D936" s="133" t="s">
        <v>252</v>
      </c>
      <c r="E936" s="322">
        <v>18720</v>
      </c>
      <c r="F936" s="139">
        <v>90272000</v>
      </c>
      <c r="G936" s="135">
        <v>0.18</v>
      </c>
    </row>
    <row r="937" spans="1:7" s="7" customFormat="1" ht="15">
      <c r="A937" s="131" t="s">
        <v>1684</v>
      </c>
      <c r="B937" s="133" t="s">
        <v>1685</v>
      </c>
      <c r="C937" s="132" t="s">
        <v>1686</v>
      </c>
      <c r="D937" s="133" t="s">
        <v>252</v>
      </c>
      <c r="E937" s="322">
        <v>28800</v>
      </c>
      <c r="F937" s="139">
        <v>90272000</v>
      </c>
      <c r="G937" s="135">
        <v>0.18</v>
      </c>
    </row>
    <row r="938" spans="1:7" s="7" customFormat="1" ht="15">
      <c r="A938" s="133"/>
      <c r="B938" s="139"/>
      <c r="C938" s="145" t="s">
        <v>1687</v>
      </c>
      <c r="D938" s="133"/>
      <c r="E938" s="326"/>
      <c r="F938" s="139"/>
      <c r="G938" s="135"/>
    </row>
    <row r="939" spans="1:7" s="7" customFormat="1" ht="15">
      <c r="A939" s="131" t="s">
        <v>1688</v>
      </c>
      <c r="B939" s="133" t="s">
        <v>1689</v>
      </c>
      <c r="C939" s="132" t="s">
        <v>1690</v>
      </c>
      <c r="D939" s="133" t="s">
        <v>252</v>
      </c>
      <c r="E939" s="322">
        <v>19440</v>
      </c>
      <c r="F939" s="139">
        <v>90272000</v>
      </c>
      <c r="G939" s="135">
        <v>0.18</v>
      </c>
    </row>
    <row r="940" spans="1:7" s="7" customFormat="1" ht="15">
      <c r="A940" s="131"/>
      <c r="B940" s="133"/>
      <c r="C940" s="132"/>
      <c r="D940" s="133"/>
      <c r="E940" s="322"/>
      <c r="F940" s="139"/>
      <c r="G940" s="135"/>
    </row>
    <row r="941" spans="1:7" s="7" customFormat="1" ht="15">
      <c r="A941" s="133"/>
      <c r="B941" s="139"/>
      <c r="C941" s="145" t="s">
        <v>1692</v>
      </c>
      <c r="D941" s="133"/>
      <c r="E941" s="326"/>
      <c r="F941" s="139"/>
      <c r="G941" s="135"/>
    </row>
    <row r="942" spans="1:7" s="7" customFormat="1" ht="15">
      <c r="A942" s="131"/>
      <c r="B942" s="139"/>
      <c r="C942" s="145" t="s">
        <v>1693</v>
      </c>
      <c r="D942" s="133"/>
      <c r="E942" s="326"/>
      <c r="F942" s="139"/>
      <c r="G942" s="135"/>
    </row>
    <row r="943" spans="1:7" s="7" customFormat="1" ht="15">
      <c r="A943" s="131" t="s">
        <v>1694</v>
      </c>
      <c r="B943" s="133" t="s">
        <v>1695</v>
      </c>
      <c r="C943" s="132" t="s">
        <v>1696</v>
      </c>
      <c r="D943" s="133" t="s">
        <v>252</v>
      </c>
      <c r="E943" s="322">
        <v>37920</v>
      </c>
      <c r="F943" s="139">
        <v>90272000</v>
      </c>
      <c r="G943" s="135">
        <v>0.18</v>
      </c>
    </row>
    <row r="944" spans="1:7" s="7" customFormat="1" ht="15">
      <c r="A944" s="131" t="s">
        <v>1697</v>
      </c>
      <c r="B944" s="133" t="s">
        <v>1698</v>
      </c>
      <c r="C944" s="132" t="s">
        <v>1699</v>
      </c>
      <c r="D944" s="133" t="s">
        <v>252</v>
      </c>
      <c r="E944" s="322">
        <v>64580</v>
      </c>
      <c r="F944" s="139">
        <v>90272000</v>
      </c>
      <c r="G944" s="135">
        <v>0.18</v>
      </c>
    </row>
    <row r="945" spans="1:7" s="7" customFormat="1" ht="15">
      <c r="A945" s="133" t="s">
        <v>1700</v>
      </c>
      <c r="B945" s="147" t="s">
        <v>1701</v>
      </c>
      <c r="C945" s="142" t="s">
        <v>1702</v>
      </c>
      <c r="D945" s="133" t="s">
        <v>252</v>
      </c>
      <c r="E945" s="322">
        <v>12020</v>
      </c>
      <c r="F945" s="139">
        <v>90272000</v>
      </c>
      <c r="G945" s="135">
        <v>0.18</v>
      </c>
    </row>
    <row r="946" spans="1:7" s="7" customFormat="1" ht="15">
      <c r="A946" s="133" t="s">
        <v>1703</v>
      </c>
      <c r="B946" s="147" t="s">
        <v>1704</v>
      </c>
      <c r="C946" s="142" t="s">
        <v>1705</v>
      </c>
      <c r="D946" s="133" t="s">
        <v>252</v>
      </c>
      <c r="E946" s="322">
        <v>12020</v>
      </c>
      <c r="F946" s="139">
        <v>90272000</v>
      </c>
      <c r="G946" s="135">
        <v>0.18</v>
      </c>
    </row>
    <row r="947" spans="1:7" s="7" customFormat="1" ht="15">
      <c r="A947" s="133" t="s">
        <v>1706</v>
      </c>
      <c r="B947" s="147" t="s">
        <v>1707</v>
      </c>
      <c r="C947" s="142" t="s">
        <v>1708</v>
      </c>
      <c r="D947" s="133" t="s">
        <v>252</v>
      </c>
      <c r="E947" s="322">
        <v>12020</v>
      </c>
      <c r="F947" s="139">
        <v>90272000</v>
      </c>
      <c r="G947" s="135">
        <v>0.18</v>
      </c>
    </row>
    <row r="948" spans="1:7" s="7" customFormat="1" ht="15">
      <c r="A948" s="162" t="s">
        <v>2375</v>
      </c>
      <c r="B948" s="133" t="s">
        <v>2378</v>
      </c>
      <c r="C948" s="162" t="s">
        <v>2376</v>
      </c>
      <c r="D948" s="133" t="s">
        <v>252</v>
      </c>
      <c r="E948" s="322">
        <v>12020</v>
      </c>
      <c r="F948" s="139">
        <v>90272000</v>
      </c>
      <c r="G948" s="135">
        <v>0.18</v>
      </c>
    </row>
    <row r="949" spans="1:7" s="7" customFormat="1" ht="15">
      <c r="A949" s="162"/>
      <c r="B949" s="133"/>
      <c r="C949" s="162"/>
      <c r="D949" s="133"/>
      <c r="E949" s="322"/>
      <c r="F949" s="139"/>
      <c r="G949" s="135"/>
    </row>
    <row r="950" spans="1:7" s="33" customFormat="1" ht="15">
      <c r="A950" s="133"/>
      <c r="B950" s="139"/>
      <c r="C950" s="145" t="s">
        <v>1709</v>
      </c>
      <c r="D950" s="133"/>
      <c r="E950" s="326"/>
      <c r="F950" s="139"/>
      <c r="G950" s="135"/>
    </row>
    <row r="951" spans="1:7" s="33" customFormat="1" ht="15">
      <c r="A951" s="131" t="s">
        <v>1710</v>
      </c>
      <c r="B951" s="133" t="s">
        <v>1711</v>
      </c>
      <c r="C951" s="132" t="s">
        <v>1712</v>
      </c>
      <c r="D951" s="133" t="s">
        <v>252</v>
      </c>
      <c r="E951" s="322">
        <v>32760</v>
      </c>
      <c r="F951" s="139">
        <v>90272000</v>
      </c>
      <c r="G951" s="135">
        <v>0.18</v>
      </c>
    </row>
    <row r="952" spans="1:7" s="7" customFormat="1" ht="15">
      <c r="A952" s="131" t="s">
        <v>1713</v>
      </c>
      <c r="B952" s="133" t="s">
        <v>1714</v>
      </c>
      <c r="C952" s="132" t="s">
        <v>1715</v>
      </c>
      <c r="D952" s="133" t="s">
        <v>252</v>
      </c>
      <c r="E952" s="322">
        <v>15810</v>
      </c>
      <c r="F952" s="139">
        <v>90272000</v>
      </c>
      <c r="G952" s="135">
        <v>0.18</v>
      </c>
    </row>
    <row r="953" spans="1:7" s="7" customFormat="1" ht="15">
      <c r="A953" s="131"/>
      <c r="B953" s="133"/>
      <c r="C953" s="132"/>
      <c r="D953" s="133"/>
      <c r="E953" s="322"/>
      <c r="F953" s="139"/>
      <c r="G953" s="135"/>
    </row>
    <row r="954" spans="1:7" s="7" customFormat="1" ht="15">
      <c r="A954" s="133"/>
      <c r="B954" s="139"/>
      <c r="C954" s="145" t="s">
        <v>1716</v>
      </c>
      <c r="D954" s="133"/>
      <c r="E954" s="326"/>
      <c r="F954" s="139"/>
      <c r="G954" s="135"/>
    </row>
    <row r="955" spans="1:7" s="7" customFormat="1" ht="30">
      <c r="A955" s="131" t="s">
        <v>1717</v>
      </c>
      <c r="B955" s="133" t="s">
        <v>1718</v>
      </c>
      <c r="C955" s="132" t="s">
        <v>1719</v>
      </c>
      <c r="D955" s="133" t="s">
        <v>252</v>
      </c>
      <c r="E955" s="322">
        <v>7930</v>
      </c>
      <c r="F955" s="139">
        <v>90272000</v>
      </c>
      <c r="G955" s="135">
        <v>0.18</v>
      </c>
    </row>
    <row r="956" spans="1:7" s="7" customFormat="1" ht="30">
      <c r="A956" s="131" t="s">
        <v>1720</v>
      </c>
      <c r="B956" s="133" t="s">
        <v>1721</v>
      </c>
      <c r="C956" s="132" t="s">
        <v>1722</v>
      </c>
      <c r="D956" s="133" t="s">
        <v>252</v>
      </c>
      <c r="E956" s="322">
        <v>6870</v>
      </c>
      <c r="F956" s="139">
        <v>90272000</v>
      </c>
      <c r="G956" s="135">
        <v>0.18</v>
      </c>
    </row>
    <row r="957" spans="1:7" s="7" customFormat="1" ht="30">
      <c r="A957" s="131" t="s">
        <v>1723</v>
      </c>
      <c r="B957" s="133" t="s">
        <v>1724</v>
      </c>
      <c r="C957" s="132" t="s">
        <v>1725</v>
      </c>
      <c r="D957" s="133" t="s">
        <v>252</v>
      </c>
      <c r="E957" s="322">
        <v>8470</v>
      </c>
      <c r="F957" s="139">
        <v>90272000</v>
      </c>
      <c r="G957" s="135">
        <v>0.18</v>
      </c>
    </row>
    <row r="958" spans="1:7" s="7" customFormat="1" ht="15">
      <c r="A958" s="131" t="s">
        <v>1726</v>
      </c>
      <c r="B958" s="133" t="s">
        <v>1727</v>
      </c>
      <c r="C958" s="132" t="s">
        <v>1728</v>
      </c>
      <c r="D958" s="133" t="s">
        <v>252</v>
      </c>
      <c r="E958" s="322">
        <v>1570</v>
      </c>
      <c r="F958" s="139">
        <v>90272000</v>
      </c>
      <c r="G958" s="135">
        <v>0.18</v>
      </c>
    </row>
    <row r="959" spans="1:7" s="7" customFormat="1" ht="15">
      <c r="A959" s="131"/>
      <c r="B959" s="133"/>
      <c r="C959" s="132"/>
      <c r="D959" s="133"/>
      <c r="E959" s="322"/>
      <c r="F959" s="139"/>
      <c r="G959" s="135"/>
    </row>
    <row r="960" spans="1:7" s="7" customFormat="1" ht="15">
      <c r="A960" s="133"/>
      <c r="B960" s="139"/>
      <c r="C960" s="145" t="s">
        <v>1729</v>
      </c>
      <c r="D960" s="133"/>
      <c r="E960" s="326"/>
      <c r="F960" s="139"/>
      <c r="G960" s="135"/>
    </row>
    <row r="961" spans="1:7" s="7" customFormat="1" ht="15">
      <c r="A961" s="131" t="s">
        <v>1730</v>
      </c>
      <c r="B961" s="133" t="s">
        <v>1731</v>
      </c>
      <c r="C961" s="132" t="s">
        <v>1732</v>
      </c>
      <c r="D961" s="133" t="s">
        <v>252</v>
      </c>
      <c r="E961" s="322">
        <v>76360</v>
      </c>
      <c r="F961" s="139">
        <v>90272000</v>
      </c>
      <c r="G961" s="135">
        <v>0.18</v>
      </c>
    </row>
    <row r="962" spans="1:7" ht="15">
      <c r="A962" s="131" t="s">
        <v>1733</v>
      </c>
      <c r="B962" s="147" t="s">
        <v>1734</v>
      </c>
      <c r="C962" s="142" t="s">
        <v>1735</v>
      </c>
      <c r="D962" s="147" t="s">
        <v>252</v>
      </c>
      <c r="E962" s="322">
        <v>189750</v>
      </c>
      <c r="F962" s="139">
        <v>90272000</v>
      </c>
      <c r="G962" s="135">
        <v>0.18</v>
      </c>
    </row>
    <row r="963" spans="1:7" ht="15">
      <c r="A963" s="131" t="s">
        <v>1736</v>
      </c>
      <c r="B963" s="147" t="s">
        <v>1737</v>
      </c>
      <c r="C963" s="142" t="s">
        <v>1738</v>
      </c>
      <c r="D963" s="147" t="s">
        <v>252</v>
      </c>
      <c r="E963" s="322">
        <v>227700</v>
      </c>
      <c r="F963" s="139">
        <v>90272000</v>
      </c>
      <c r="G963" s="135">
        <v>0.18</v>
      </c>
    </row>
    <row r="964" spans="1:7" ht="15">
      <c r="A964" s="131"/>
      <c r="B964" s="147"/>
      <c r="C964" s="142"/>
      <c r="D964" s="147"/>
      <c r="E964" s="322"/>
      <c r="F964" s="139"/>
      <c r="G964" s="135"/>
    </row>
    <row r="965" spans="1:7" ht="15">
      <c r="A965" s="131"/>
      <c r="B965" s="147"/>
      <c r="C965" s="142"/>
      <c r="D965" s="147"/>
      <c r="E965" s="322"/>
      <c r="F965" s="139"/>
      <c r="G965" s="135"/>
    </row>
    <row r="966" spans="1:7" ht="15">
      <c r="A966" s="131"/>
      <c r="B966" s="139"/>
      <c r="C966" s="138" t="s">
        <v>1739</v>
      </c>
      <c r="D966" s="148"/>
      <c r="E966" s="328"/>
      <c r="F966" s="139"/>
      <c r="G966" s="135"/>
    </row>
    <row r="967" spans="1:7" ht="15">
      <c r="A967" s="149" t="s">
        <v>1740</v>
      </c>
      <c r="B967" s="147" t="s">
        <v>1741</v>
      </c>
      <c r="C967" s="134" t="s">
        <v>1742</v>
      </c>
      <c r="D967" s="133" t="s">
        <v>1743</v>
      </c>
      <c r="E967" s="322">
        <v>1130</v>
      </c>
      <c r="F967" s="139">
        <v>90272000</v>
      </c>
      <c r="G967" s="135">
        <v>0.18</v>
      </c>
    </row>
    <row r="968" spans="1:7" ht="15">
      <c r="A968" s="147" t="s">
        <v>1744</v>
      </c>
      <c r="B968" s="147" t="s">
        <v>1745</v>
      </c>
      <c r="C968" s="134" t="s">
        <v>1746</v>
      </c>
      <c r="D968" s="133" t="s">
        <v>1743</v>
      </c>
      <c r="E968" s="322">
        <v>1040</v>
      </c>
      <c r="F968" s="139">
        <v>90272000</v>
      </c>
      <c r="G968" s="135">
        <v>0.18</v>
      </c>
    </row>
    <row r="969" spans="1:7" ht="15">
      <c r="A969" s="149" t="s">
        <v>1747</v>
      </c>
      <c r="B969" s="147" t="s">
        <v>1748</v>
      </c>
      <c r="C969" s="134" t="s">
        <v>1749</v>
      </c>
      <c r="D969" s="133" t="s">
        <v>1750</v>
      </c>
      <c r="E969" s="322">
        <v>1130</v>
      </c>
      <c r="F969" s="139">
        <v>90272000</v>
      </c>
      <c r="G969" s="135">
        <v>0.18</v>
      </c>
    </row>
    <row r="970" spans="1:7" ht="30">
      <c r="A970" s="147" t="s">
        <v>1751</v>
      </c>
      <c r="B970" s="147" t="s">
        <v>1752</v>
      </c>
      <c r="C970" s="134" t="s">
        <v>1753</v>
      </c>
      <c r="D970" s="133" t="s">
        <v>1750</v>
      </c>
      <c r="E970" s="322">
        <v>2640</v>
      </c>
      <c r="F970" s="139">
        <v>90272000</v>
      </c>
      <c r="G970" s="135">
        <v>0.18</v>
      </c>
    </row>
    <row r="971" spans="1:7" ht="15">
      <c r="A971" s="147" t="s">
        <v>1754</v>
      </c>
      <c r="B971" s="147" t="s">
        <v>1755</v>
      </c>
      <c r="C971" s="134" t="s">
        <v>1756</v>
      </c>
      <c r="D971" s="133" t="s">
        <v>1750</v>
      </c>
      <c r="E971" s="322">
        <v>1650</v>
      </c>
      <c r="F971" s="139">
        <v>90272000</v>
      </c>
      <c r="G971" s="135">
        <v>0.18</v>
      </c>
    </row>
    <row r="972" spans="1:7" ht="15">
      <c r="A972" s="147" t="s">
        <v>1757</v>
      </c>
      <c r="B972" s="147" t="s">
        <v>1758</v>
      </c>
      <c r="C972" s="134" t="s">
        <v>1759</v>
      </c>
      <c r="D972" s="133" t="s">
        <v>1750</v>
      </c>
      <c r="E972" s="322">
        <v>990</v>
      </c>
      <c r="F972" s="139">
        <v>90272000</v>
      </c>
      <c r="G972" s="135">
        <v>0.18</v>
      </c>
    </row>
    <row r="973" spans="1:7" ht="15">
      <c r="A973" s="147" t="s">
        <v>1760</v>
      </c>
      <c r="B973" s="147" t="s">
        <v>1761</v>
      </c>
      <c r="C973" s="134" t="s">
        <v>1762</v>
      </c>
      <c r="D973" s="133" t="s">
        <v>1750</v>
      </c>
      <c r="E973" s="322">
        <v>1000</v>
      </c>
      <c r="F973" s="139">
        <v>90272000</v>
      </c>
      <c r="G973" s="135">
        <v>0.18</v>
      </c>
    </row>
    <row r="974" spans="1:7" ht="15">
      <c r="A974" s="147" t="s">
        <v>1763</v>
      </c>
      <c r="B974" s="147" t="s">
        <v>1764</v>
      </c>
      <c r="C974" s="134" t="s">
        <v>1765</v>
      </c>
      <c r="D974" s="133" t="s">
        <v>1750</v>
      </c>
      <c r="E974" s="322">
        <v>1080</v>
      </c>
      <c r="F974" s="139">
        <v>90272000</v>
      </c>
      <c r="G974" s="135">
        <v>0.18</v>
      </c>
    </row>
    <row r="975" spans="1:7" ht="15">
      <c r="A975" s="147" t="s">
        <v>1766</v>
      </c>
      <c r="B975" s="147" t="s">
        <v>1767</v>
      </c>
      <c r="C975" s="134" t="s">
        <v>1768</v>
      </c>
      <c r="D975" s="133" t="s">
        <v>1750</v>
      </c>
      <c r="E975" s="322">
        <v>1260</v>
      </c>
      <c r="F975" s="139">
        <v>90272000</v>
      </c>
      <c r="G975" s="135">
        <v>0.18</v>
      </c>
    </row>
    <row r="976" spans="1:7" ht="15">
      <c r="A976" s="147" t="s">
        <v>1769</v>
      </c>
      <c r="B976" s="147" t="s">
        <v>1770</v>
      </c>
      <c r="C976" s="134" t="s">
        <v>1771</v>
      </c>
      <c r="D976" s="133" t="s">
        <v>1772</v>
      </c>
      <c r="E976" s="322">
        <v>1180</v>
      </c>
      <c r="F976" s="139">
        <v>90272000</v>
      </c>
      <c r="G976" s="135">
        <v>0.18</v>
      </c>
    </row>
    <row r="977" spans="1:7" ht="15">
      <c r="A977" s="147" t="s">
        <v>1773</v>
      </c>
      <c r="B977" s="147" t="s">
        <v>1774</v>
      </c>
      <c r="C977" s="134" t="s">
        <v>1775</v>
      </c>
      <c r="D977" s="133" t="s">
        <v>1772</v>
      </c>
      <c r="E977" s="322">
        <v>1200</v>
      </c>
      <c r="F977" s="139">
        <v>90272000</v>
      </c>
      <c r="G977" s="135">
        <v>0.18</v>
      </c>
    </row>
    <row r="978" spans="1:7" ht="15">
      <c r="A978" s="147" t="s">
        <v>1776</v>
      </c>
      <c r="B978" s="147" t="s">
        <v>1777</v>
      </c>
      <c r="C978" s="134" t="s">
        <v>1778</v>
      </c>
      <c r="D978" s="133" t="s">
        <v>1772</v>
      </c>
      <c r="E978" s="322">
        <v>1250</v>
      </c>
      <c r="F978" s="139">
        <v>90272000</v>
      </c>
      <c r="G978" s="135">
        <v>0.18</v>
      </c>
    </row>
    <row r="979" spans="1:7" ht="15">
      <c r="A979" s="149" t="s">
        <v>1779</v>
      </c>
      <c r="B979" s="147" t="s">
        <v>1780</v>
      </c>
      <c r="C979" s="134" t="s">
        <v>1781</v>
      </c>
      <c r="D979" s="133" t="s">
        <v>1772</v>
      </c>
      <c r="E979" s="322">
        <v>1550</v>
      </c>
      <c r="F979" s="139">
        <v>90272000</v>
      </c>
      <c r="G979" s="135">
        <v>0.18</v>
      </c>
    </row>
    <row r="980" spans="1:7" ht="15">
      <c r="A980" s="149" t="s">
        <v>1782</v>
      </c>
      <c r="B980" s="147" t="s">
        <v>1783</v>
      </c>
      <c r="C980" s="134" t="s">
        <v>1784</v>
      </c>
      <c r="D980" s="133" t="s">
        <v>1785</v>
      </c>
      <c r="E980" s="322">
        <v>1950</v>
      </c>
      <c r="F980" s="139">
        <v>90272000</v>
      </c>
      <c r="G980" s="135">
        <v>0.18</v>
      </c>
    </row>
    <row r="981" spans="1:7" ht="15">
      <c r="A981" s="149" t="s">
        <v>1786</v>
      </c>
      <c r="B981" s="147" t="s">
        <v>1787</v>
      </c>
      <c r="C981" s="134" t="s">
        <v>1788</v>
      </c>
      <c r="D981" s="133" t="s">
        <v>1785</v>
      </c>
      <c r="E981" s="322">
        <v>1650</v>
      </c>
      <c r="F981" s="139">
        <v>90272000</v>
      </c>
      <c r="G981" s="135">
        <v>0.18</v>
      </c>
    </row>
    <row r="982" spans="1:7" ht="15">
      <c r="A982" s="149" t="s">
        <v>1789</v>
      </c>
      <c r="B982" s="133" t="s">
        <v>1790</v>
      </c>
      <c r="C982" s="134" t="s">
        <v>1791</v>
      </c>
      <c r="D982" s="133" t="s">
        <v>1792</v>
      </c>
      <c r="E982" s="322">
        <v>5780</v>
      </c>
      <c r="F982" s="159">
        <v>90272000</v>
      </c>
      <c r="G982" s="135">
        <v>0.18</v>
      </c>
    </row>
    <row r="983" spans="1:7" ht="15">
      <c r="A983" s="149" t="s">
        <v>1793</v>
      </c>
      <c r="B983" s="133" t="s">
        <v>1794</v>
      </c>
      <c r="C983" s="134" t="s">
        <v>1795</v>
      </c>
      <c r="D983" s="133" t="s">
        <v>1796</v>
      </c>
      <c r="E983" s="322">
        <v>4820</v>
      </c>
      <c r="F983" s="139">
        <v>90272000</v>
      </c>
      <c r="G983" s="135">
        <v>0.18</v>
      </c>
    </row>
    <row r="984" spans="1:7" ht="15">
      <c r="A984" s="149" t="s">
        <v>1797</v>
      </c>
      <c r="B984" s="133" t="s">
        <v>1798</v>
      </c>
      <c r="C984" s="134" t="s">
        <v>1799</v>
      </c>
      <c r="D984" s="133" t="s">
        <v>1750</v>
      </c>
      <c r="E984" s="322">
        <v>3250</v>
      </c>
      <c r="F984" s="139">
        <v>90272000</v>
      </c>
      <c r="G984" s="135">
        <v>0.18</v>
      </c>
    </row>
    <row r="985" spans="1:7" ht="15">
      <c r="A985" s="149" t="s">
        <v>1800</v>
      </c>
      <c r="B985" s="133" t="s">
        <v>1801</v>
      </c>
      <c r="C985" s="134" t="s">
        <v>1802</v>
      </c>
      <c r="D985" s="133" t="s">
        <v>1803</v>
      </c>
      <c r="E985" s="322">
        <v>1550</v>
      </c>
      <c r="F985" s="139">
        <v>90272000</v>
      </c>
      <c r="G985" s="135">
        <v>0.18</v>
      </c>
    </row>
    <row r="986" spans="1:7" ht="15">
      <c r="A986" s="149" t="s">
        <v>1804</v>
      </c>
      <c r="B986" s="133" t="s">
        <v>1805</v>
      </c>
      <c r="C986" s="134" t="s">
        <v>1806</v>
      </c>
      <c r="D986" s="133" t="s">
        <v>1792</v>
      </c>
      <c r="E986" s="322">
        <v>1630</v>
      </c>
      <c r="F986" s="139">
        <v>90272000</v>
      </c>
      <c r="G986" s="135">
        <v>0.18</v>
      </c>
    </row>
    <row r="987" spans="1:7" ht="15">
      <c r="A987" s="149" t="s">
        <v>1807</v>
      </c>
      <c r="B987" s="133" t="s">
        <v>1808</v>
      </c>
      <c r="C987" s="134" t="s">
        <v>1809</v>
      </c>
      <c r="D987" s="133" t="s">
        <v>1792</v>
      </c>
      <c r="E987" s="322">
        <v>2890</v>
      </c>
      <c r="F987" s="139">
        <v>90272000</v>
      </c>
      <c r="G987" s="135">
        <v>0.18</v>
      </c>
    </row>
    <row r="988" spans="1:7" ht="15">
      <c r="A988" s="149" t="s">
        <v>1810</v>
      </c>
      <c r="B988" s="133" t="s">
        <v>1811</v>
      </c>
      <c r="C988" s="134" t="s">
        <v>1812</v>
      </c>
      <c r="D988" s="133" t="s">
        <v>1750</v>
      </c>
      <c r="E988" s="322">
        <v>1550</v>
      </c>
      <c r="F988" s="139">
        <v>90272000</v>
      </c>
      <c r="G988" s="135">
        <v>0.18</v>
      </c>
    </row>
    <row r="989" spans="1:7" ht="15">
      <c r="A989" s="149" t="s">
        <v>1813</v>
      </c>
      <c r="B989" s="133" t="s">
        <v>1814</v>
      </c>
      <c r="C989" s="134" t="s">
        <v>1815</v>
      </c>
      <c r="D989" s="133" t="s">
        <v>1743</v>
      </c>
      <c r="E989" s="322">
        <v>1710</v>
      </c>
      <c r="F989" s="139">
        <v>90272000</v>
      </c>
      <c r="G989" s="135">
        <v>0.18</v>
      </c>
    </row>
    <row r="990" spans="1:7" ht="15">
      <c r="A990" s="149" t="s">
        <v>1816</v>
      </c>
      <c r="B990" s="133" t="s">
        <v>1817</v>
      </c>
      <c r="C990" s="134" t="s">
        <v>1818</v>
      </c>
      <c r="D990" s="133" t="s">
        <v>1792</v>
      </c>
      <c r="E990" s="322">
        <v>4340</v>
      </c>
      <c r="F990" s="139">
        <v>90272000</v>
      </c>
      <c r="G990" s="135">
        <v>0.18</v>
      </c>
    </row>
    <row r="991" spans="1:7" ht="15">
      <c r="A991" s="149" t="s">
        <v>1819</v>
      </c>
      <c r="B991" s="133" t="s">
        <v>1820</v>
      </c>
      <c r="C991" s="134" t="s">
        <v>1821</v>
      </c>
      <c r="D991" s="133" t="s">
        <v>1750</v>
      </c>
      <c r="E991" s="322">
        <v>1450</v>
      </c>
      <c r="F991" s="139">
        <v>90272000</v>
      </c>
      <c r="G991" s="135">
        <v>0.18</v>
      </c>
    </row>
    <row r="992" spans="1:7" ht="15">
      <c r="A992" s="149" t="s">
        <v>1822</v>
      </c>
      <c r="B992" s="133" t="s">
        <v>1823</v>
      </c>
      <c r="C992" s="134" t="s">
        <v>1824</v>
      </c>
      <c r="D992" s="133" t="s">
        <v>1792</v>
      </c>
      <c r="E992" s="322">
        <v>1080</v>
      </c>
      <c r="F992" s="139">
        <v>90272000</v>
      </c>
      <c r="G992" s="135">
        <v>0.18</v>
      </c>
    </row>
    <row r="993" spans="1:7" ht="15">
      <c r="A993" s="149" t="s">
        <v>1825</v>
      </c>
      <c r="B993" s="133" t="s">
        <v>1826</v>
      </c>
      <c r="C993" s="134" t="s">
        <v>1827</v>
      </c>
      <c r="D993" s="133" t="s">
        <v>1792</v>
      </c>
      <c r="E993" s="322">
        <v>1510</v>
      </c>
      <c r="F993" s="139">
        <v>90272000</v>
      </c>
      <c r="G993" s="135">
        <v>0.18</v>
      </c>
    </row>
    <row r="994" spans="1:7" ht="16.5" customHeight="1">
      <c r="A994" s="149" t="s">
        <v>1828</v>
      </c>
      <c r="B994" s="133" t="s">
        <v>1829</v>
      </c>
      <c r="C994" s="134" t="s">
        <v>1830</v>
      </c>
      <c r="D994" s="133" t="s">
        <v>1792</v>
      </c>
      <c r="E994" s="322">
        <v>5250</v>
      </c>
      <c r="F994" s="139">
        <v>90272000</v>
      </c>
      <c r="G994" s="135">
        <v>0.18</v>
      </c>
    </row>
    <row r="995" spans="1:7" ht="15">
      <c r="A995" s="149" t="s">
        <v>1831</v>
      </c>
      <c r="B995" s="133" t="s">
        <v>1832</v>
      </c>
      <c r="C995" s="134" t="s">
        <v>1833</v>
      </c>
      <c r="D995" s="133" t="s">
        <v>1834</v>
      </c>
      <c r="E995" s="322">
        <v>7550</v>
      </c>
      <c r="F995" s="139">
        <v>90272000</v>
      </c>
      <c r="G995" s="135">
        <v>0.18</v>
      </c>
    </row>
    <row r="996" spans="1:7" ht="15">
      <c r="A996" s="149" t="s">
        <v>1835</v>
      </c>
      <c r="B996" s="133" t="s">
        <v>1836</v>
      </c>
      <c r="C996" s="134" t="s">
        <v>1837</v>
      </c>
      <c r="D996" s="133" t="s">
        <v>1743</v>
      </c>
      <c r="E996" s="322">
        <v>1810</v>
      </c>
      <c r="F996" s="139">
        <v>90272000</v>
      </c>
      <c r="G996" s="135">
        <v>0.18</v>
      </c>
    </row>
    <row r="997" spans="1:7" ht="15">
      <c r="A997" s="147" t="s">
        <v>1838</v>
      </c>
      <c r="B997" s="133" t="s">
        <v>1839</v>
      </c>
      <c r="C997" s="134" t="s">
        <v>1840</v>
      </c>
      <c r="D997" s="133" t="s">
        <v>1792</v>
      </c>
      <c r="E997" s="322">
        <v>1810</v>
      </c>
      <c r="F997" s="139">
        <v>90272000</v>
      </c>
      <c r="G997" s="135">
        <v>0.18</v>
      </c>
    </row>
    <row r="998" spans="1:7" ht="18.75" customHeight="1">
      <c r="A998" s="149" t="s">
        <v>1841</v>
      </c>
      <c r="B998" s="133" t="s">
        <v>1842</v>
      </c>
      <c r="C998" s="134" t="s">
        <v>1843</v>
      </c>
      <c r="D998" s="133" t="s">
        <v>1792</v>
      </c>
      <c r="E998" s="322">
        <v>2350</v>
      </c>
      <c r="F998" s="159">
        <v>90272000</v>
      </c>
      <c r="G998" s="135">
        <v>0.18</v>
      </c>
    </row>
    <row r="999" spans="1:7" ht="15">
      <c r="A999" s="149" t="s">
        <v>1844</v>
      </c>
      <c r="B999" s="133" t="s">
        <v>1845</v>
      </c>
      <c r="C999" s="134" t="s">
        <v>1846</v>
      </c>
      <c r="D999" s="133" t="s">
        <v>1743</v>
      </c>
      <c r="E999" s="322">
        <v>1810</v>
      </c>
      <c r="F999" s="159">
        <v>90272000</v>
      </c>
      <c r="G999" s="135">
        <v>0.18</v>
      </c>
    </row>
    <row r="1000" spans="1:7" ht="15">
      <c r="A1000" s="147" t="s">
        <v>1847</v>
      </c>
      <c r="B1000" s="133" t="s">
        <v>1848</v>
      </c>
      <c r="C1000" s="134" t="s">
        <v>1849</v>
      </c>
      <c r="D1000" s="133" t="s">
        <v>1792</v>
      </c>
      <c r="E1000" s="322">
        <v>1480</v>
      </c>
      <c r="F1000" s="139">
        <v>90272000</v>
      </c>
      <c r="G1000" s="135">
        <v>0.18</v>
      </c>
    </row>
    <row r="1001" spans="1:7" ht="15">
      <c r="A1001" s="147" t="s">
        <v>1850</v>
      </c>
      <c r="B1001" s="133" t="s">
        <v>1851</v>
      </c>
      <c r="C1001" s="134" t="s">
        <v>1852</v>
      </c>
      <c r="D1001" s="133" t="s">
        <v>1792</v>
      </c>
      <c r="E1001" s="322">
        <v>4160</v>
      </c>
      <c r="F1001" s="139">
        <v>90272000</v>
      </c>
      <c r="G1001" s="135">
        <v>0.18</v>
      </c>
    </row>
    <row r="1002" spans="1:7" ht="15">
      <c r="A1002" s="149" t="s">
        <v>1853</v>
      </c>
      <c r="B1002" s="133" t="s">
        <v>1854</v>
      </c>
      <c r="C1002" s="134" t="s">
        <v>1855</v>
      </c>
      <c r="D1002" s="133" t="s">
        <v>1792</v>
      </c>
      <c r="E1002" s="322">
        <v>1650</v>
      </c>
      <c r="F1002" s="139">
        <v>90272000</v>
      </c>
      <c r="G1002" s="135">
        <v>0.18</v>
      </c>
    </row>
    <row r="1003" spans="1:7" ht="15">
      <c r="A1003" s="149" t="s">
        <v>1856</v>
      </c>
      <c r="B1003" s="133" t="s">
        <v>1857</v>
      </c>
      <c r="C1003" s="134" t="s">
        <v>1858</v>
      </c>
      <c r="D1003" s="133" t="s">
        <v>1792</v>
      </c>
      <c r="E1003" s="322">
        <v>2180</v>
      </c>
      <c r="F1003" s="139">
        <v>90272000</v>
      </c>
      <c r="G1003" s="135">
        <v>0.18</v>
      </c>
    </row>
    <row r="1004" spans="1:7" ht="30">
      <c r="A1004" s="149" t="s">
        <v>1859</v>
      </c>
      <c r="B1004" s="133" t="s">
        <v>1860</v>
      </c>
      <c r="C1004" s="134" t="s">
        <v>1861</v>
      </c>
      <c r="D1004" s="133" t="s">
        <v>1792</v>
      </c>
      <c r="E1004" s="322">
        <v>7060</v>
      </c>
      <c r="F1004" s="139">
        <v>90272000</v>
      </c>
      <c r="G1004" s="135">
        <v>0.18</v>
      </c>
    </row>
    <row r="1005" spans="1:7" ht="15">
      <c r="A1005" s="147" t="s">
        <v>1862</v>
      </c>
      <c r="B1005" s="133" t="s">
        <v>1863</v>
      </c>
      <c r="C1005" s="134" t="s">
        <v>1864</v>
      </c>
      <c r="D1005" s="133" t="s">
        <v>1792</v>
      </c>
      <c r="E1005" s="322">
        <v>1550</v>
      </c>
      <c r="F1005" s="139">
        <v>90272000</v>
      </c>
      <c r="G1005" s="135">
        <v>0.18</v>
      </c>
    </row>
    <row r="1006" spans="1:7" ht="15">
      <c r="A1006" s="149" t="s">
        <v>1865</v>
      </c>
      <c r="B1006" s="133" t="s">
        <v>1866</v>
      </c>
      <c r="C1006" s="134" t="s">
        <v>1867</v>
      </c>
      <c r="D1006" s="133" t="s">
        <v>1792</v>
      </c>
      <c r="E1006" s="322">
        <v>1130</v>
      </c>
      <c r="F1006" s="139">
        <v>90272000</v>
      </c>
      <c r="G1006" s="135">
        <v>0.18</v>
      </c>
    </row>
    <row r="1007" spans="1:7" ht="15">
      <c r="A1007" s="149" t="s">
        <v>1868</v>
      </c>
      <c r="B1007" s="133" t="s">
        <v>1869</v>
      </c>
      <c r="C1007" s="134" t="s">
        <v>1870</v>
      </c>
      <c r="D1007" s="133" t="s">
        <v>1792</v>
      </c>
      <c r="E1007" s="322">
        <v>1200</v>
      </c>
      <c r="F1007" s="139">
        <v>90272000</v>
      </c>
      <c r="G1007" s="135">
        <v>0.18</v>
      </c>
    </row>
    <row r="1008" spans="1:7" ht="15">
      <c r="A1008" s="149" t="s">
        <v>1871</v>
      </c>
      <c r="B1008" s="133" t="s">
        <v>1872</v>
      </c>
      <c r="C1008" s="134" t="s">
        <v>1873</v>
      </c>
      <c r="D1008" s="133" t="s">
        <v>1750</v>
      </c>
      <c r="E1008" s="322">
        <v>1720</v>
      </c>
      <c r="F1008" s="139">
        <v>90272000</v>
      </c>
      <c r="G1008" s="135">
        <v>0.18</v>
      </c>
    </row>
    <row r="1009" spans="1:7" ht="15">
      <c r="A1009" s="149" t="s">
        <v>1874</v>
      </c>
      <c r="B1009" s="133" t="s">
        <v>1875</v>
      </c>
      <c r="C1009" s="134" t="s">
        <v>1876</v>
      </c>
      <c r="D1009" s="133" t="s">
        <v>1750</v>
      </c>
      <c r="E1009" s="322">
        <v>2180</v>
      </c>
      <c r="F1009" s="139">
        <v>90272000</v>
      </c>
      <c r="G1009" s="135">
        <v>0.18</v>
      </c>
    </row>
    <row r="1010" spans="1:7" ht="30">
      <c r="A1010" s="149" t="s">
        <v>1877</v>
      </c>
      <c r="B1010" s="133" t="s">
        <v>1878</v>
      </c>
      <c r="C1010" s="134" t="s">
        <v>1879</v>
      </c>
      <c r="D1010" s="133" t="s">
        <v>1750</v>
      </c>
      <c r="E1010" s="322">
        <v>11920</v>
      </c>
      <c r="F1010" s="139">
        <v>90272000</v>
      </c>
      <c r="G1010" s="135">
        <v>0.18</v>
      </c>
    </row>
    <row r="1011" spans="1:7" ht="15">
      <c r="A1011" s="149" t="s">
        <v>1880</v>
      </c>
      <c r="B1011" s="133" t="s">
        <v>1881</v>
      </c>
      <c r="C1011" s="134" t="s">
        <v>1882</v>
      </c>
      <c r="D1011" s="133" t="s">
        <v>1750</v>
      </c>
      <c r="E1011" s="322">
        <v>1080</v>
      </c>
      <c r="F1011" s="139">
        <v>90272000</v>
      </c>
      <c r="G1011" s="135">
        <v>0.18</v>
      </c>
    </row>
    <row r="1012" spans="1:7" ht="15">
      <c r="A1012" s="149" t="s">
        <v>1883</v>
      </c>
      <c r="B1012" s="133" t="s">
        <v>1884</v>
      </c>
      <c r="C1012" s="134" t="s">
        <v>1885</v>
      </c>
      <c r="D1012" s="133" t="s">
        <v>1750</v>
      </c>
      <c r="E1012" s="322">
        <v>1580</v>
      </c>
      <c r="F1012" s="139">
        <v>90272000</v>
      </c>
      <c r="G1012" s="135">
        <v>0.18</v>
      </c>
    </row>
    <row r="1013" spans="1:7" ht="15">
      <c r="A1013" s="149" t="s">
        <v>1886</v>
      </c>
      <c r="B1013" s="133" t="s">
        <v>1887</v>
      </c>
      <c r="C1013" s="134" t="s">
        <v>1888</v>
      </c>
      <c r="D1013" s="133" t="s">
        <v>1750</v>
      </c>
      <c r="E1013" s="322">
        <v>2080</v>
      </c>
      <c r="F1013" s="139">
        <v>90272000</v>
      </c>
      <c r="G1013" s="135">
        <v>0.18</v>
      </c>
    </row>
    <row r="1014" spans="1:7" ht="15">
      <c r="A1014" s="149" t="s">
        <v>1889</v>
      </c>
      <c r="B1014" s="133" t="s">
        <v>1890</v>
      </c>
      <c r="C1014" s="134" t="s">
        <v>1891</v>
      </c>
      <c r="D1014" s="133" t="s">
        <v>1834</v>
      </c>
      <c r="E1014" s="322">
        <v>11180</v>
      </c>
      <c r="F1014" s="139">
        <v>90272000</v>
      </c>
      <c r="G1014" s="135">
        <v>0.18</v>
      </c>
    </row>
    <row r="1015" spans="1:7" ht="15">
      <c r="A1015" s="149" t="s">
        <v>1892</v>
      </c>
      <c r="B1015" s="133" t="s">
        <v>1893</v>
      </c>
      <c r="C1015" s="134" t="s">
        <v>1894</v>
      </c>
      <c r="D1015" s="133" t="s">
        <v>1750</v>
      </c>
      <c r="E1015" s="322">
        <v>2530</v>
      </c>
      <c r="F1015" s="139">
        <v>90272000</v>
      </c>
      <c r="G1015" s="135">
        <v>0.18</v>
      </c>
    </row>
    <row r="1016" spans="1:7" ht="30">
      <c r="A1016" s="149" t="s">
        <v>1895</v>
      </c>
      <c r="B1016" s="133" t="s">
        <v>1896</v>
      </c>
      <c r="C1016" s="134" t="s">
        <v>1897</v>
      </c>
      <c r="D1016" s="133" t="s">
        <v>1750</v>
      </c>
      <c r="E1016" s="322">
        <v>12650</v>
      </c>
      <c r="F1016" s="139">
        <v>90272000</v>
      </c>
      <c r="G1016" s="135">
        <v>0.18</v>
      </c>
    </row>
    <row r="1017" spans="1:7" ht="15">
      <c r="A1017" s="149" t="s">
        <v>1898</v>
      </c>
      <c r="B1017" s="133" t="s">
        <v>1899</v>
      </c>
      <c r="C1017" s="134" t="s">
        <v>1900</v>
      </c>
      <c r="D1017" s="133" t="s">
        <v>1750</v>
      </c>
      <c r="E1017" s="322">
        <v>2270</v>
      </c>
      <c r="F1017" s="139">
        <v>90272000</v>
      </c>
      <c r="G1017" s="135">
        <v>0.18</v>
      </c>
    </row>
    <row r="1018" spans="1:7" ht="15">
      <c r="A1018" s="149" t="s">
        <v>1901</v>
      </c>
      <c r="B1018" s="133" t="s">
        <v>1902</v>
      </c>
      <c r="C1018" s="134" t="s">
        <v>1903</v>
      </c>
      <c r="D1018" s="133" t="s">
        <v>1750</v>
      </c>
      <c r="E1018" s="322">
        <v>2080</v>
      </c>
      <c r="F1018" s="139">
        <v>90272000</v>
      </c>
      <c r="G1018" s="135">
        <v>0.18</v>
      </c>
    </row>
    <row r="1019" spans="1:7" ht="15">
      <c r="A1019" s="149" t="s">
        <v>1904</v>
      </c>
      <c r="B1019" s="133" t="s">
        <v>1905</v>
      </c>
      <c r="C1019" s="134" t="s">
        <v>1906</v>
      </c>
      <c r="D1019" s="133" t="s">
        <v>1750</v>
      </c>
      <c r="E1019" s="322">
        <v>2170</v>
      </c>
      <c r="F1019" s="139">
        <v>90272000</v>
      </c>
      <c r="G1019" s="135">
        <v>0.18</v>
      </c>
    </row>
    <row r="1020" spans="1:7" ht="15">
      <c r="A1020" s="149" t="s">
        <v>1907</v>
      </c>
      <c r="B1020" s="133" t="s">
        <v>1908</v>
      </c>
      <c r="C1020" s="134" t="s">
        <v>1909</v>
      </c>
      <c r="D1020" s="133" t="s">
        <v>1750</v>
      </c>
      <c r="E1020" s="322">
        <v>1810</v>
      </c>
      <c r="F1020" s="139">
        <v>90272000</v>
      </c>
      <c r="G1020" s="135">
        <v>0.18</v>
      </c>
    </row>
    <row r="1021" spans="1:7" ht="15">
      <c r="A1021" s="149" t="s">
        <v>1910</v>
      </c>
      <c r="B1021" s="133" t="s">
        <v>1911</v>
      </c>
      <c r="C1021" s="134" t="s">
        <v>1912</v>
      </c>
      <c r="D1021" s="133" t="s">
        <v>1750</v>
      </c>
      <c r="E1021" s="322">
        <v>2160</v>
      </c>
      <c r="F1021" s="139">
        <v>90272000</v>
      </c>
      <c r="G1021" s="135">
        <v>0.18</v>
      </c>
    </row>
    <row r="1022" spans="1:7" ht="15">
      <c r="A1022" s="149" t="s">
        <v>1913</v>
      </c>
      <c r="B1022" s="133" t="s">
        <v>1914</v>
      </c>
      <c r="C1022" s="134" t="s">
        <v>1915</v>
      </c>
      <c r="D1022" s="133" t="s">
        <v>1750</v>
      </c>
      <c r="E1022" s="322">
        <v>9530</v>
      </c>
      <c r="F1022" s="139">
        <v>90272000</v>
      </c>
      <c r="G1022" s="135">
        <v>0.18</v>
      </c>
    </row>
    <row r="1023" spans="1:7" ht="15">
      <c r="A1023" s="149" t="s">
        <v>1916</v>
      </c>
      <c r="B1023" s="133" t="s">
        <v>1917</v>
      </c>
      <c r="C1023" s="134" t="s">
        <v>1918</v>
      </c>
      <c r="D1023" s="133" t="s">
        <v>1834</v>
      </c>
      <c r="E1023" s="322">
        <v>10310</v>
      </c>
      <c r="F1023" s="139">
        <v>90272000</v>
      </c>
      <c r="G1023" s="135">
        <v>0.18</v>
      </c>
    </row>
    <row r="1024" spans="1:7" ht="30">
      <c r="A1024" s="149" t="s">
        <v>1919</v>
      </c>
      <c r="B1024" s="133" t="s">
        <v>1920</v>
      </c>
      <c r="C1024" s="134" t="s">
        <v>1921</v>
      </c>
      <c r="D1024" s="133" t="s">
        <v>1750</v>
      </c>
      <c r="E1024" s="322">
        <v>16260</v>
      </c>
      <c r="F1024" s="139">
        <v>90272000</v>
      </c>
      <c r="G1024" s="135">
        <v>0.18</v>
      </c>
    </row>
    <row r="1025" spans="1:7" ht="15">
      <c r="A1025" s="149" t="s">
        <v>1922</v>
      </c>
      <c r="B1025" s="133" t="s">
        <v>1923</v>
      </c>
      <c r="C1025" s="134" t="s">
        <v>1924</v>
      </c>
      <c r="D1025" s="133" t="s">
        <v>1750</v>
      </c>
      <c r="E1025" s="322">
        <v>3080</v>
      </c>
      <c r="F1025" s="139">
        <v>90272000</v>
      </c>
      <c r="G1025" s="135">
        <v>0.18</v>
      </c>
    </row>
    <row r="1026" spans="1:7" ht="30">
      <c r="A1026" s="149" t="s">
        <v>1925</v>
      </c>
      <c r="B1026" s="133" t="s">
        <v>1926</v>
      </c>
      <c r="C1026" s="134" t="s">
        <v>1927</v>
      </c>
      <c r="D1026" s="133" t="s">
        <v>1743</v>
      </c>
      <c r="E1026" s="322">
        <v>13590</v>
      </c>
      <c r="F1026" s="139">
        <v>90272000</v>
      </c>
      <c r="G1026" s="135">
        <v>0.18</v>
      </c>
    </row>
    <row r="1027" spans="1:7" ht="15">
      <c r="A1027" s="149" t="s">
        <v>1928</v>
      </c>
      <c r="B1027" s="133" t="s">
        <v>1929</v>
      </c>
      <c r="C1027" s="134" t="s">
        <v>1930</v>
      </c>
      <c r="D1027" s="133" t="s">
        <v>1750</v>
      </c>
      <c r="E1027" s="322">
        <v>7060</v>
      </c>
      <c r="F1027" s="139">
        <v>90272000</v>
      </c>
      <c r="G1027" s="135">
        <v>0.18</v>
      </c>
    </row>
    <row r="1028" spans="1:7" ht="15">
      <c r="A1028" s="149" t="s">
        <v>1931</v>
      </c>
      <c r="B1028" s="133" t="s">
        <v>1932</v>
      </c>
      <c r="C1028" s="134" t="s">
        <v>1933</v>
      </c>
      <c r="D1028" s="133" t="s">
        <v>1785</v>
      </c>
      <c r="E1028" s="322">
        <v>8670</v>
      </c>
      <c r="F1028" s="139">
        <v>90272000</v>
      </c>
      <c r="G1028" s="135">
        <v>0.18</v>
      </c>
    </row>
    <row r="1029" spans="1:7" ht="15">
      <c r="A1029" s="149" t="s">
        <v>1934</v>
      </c>
      <c r="B1029" s="133" t="s">
        <v>1935</v>
      </c>
      <c r="C1029" s="134" t="s">
        <v>1936</v>
      </c>
      <c r="D1029" s="133" t="s">
        <v>1785</v>
      </c>
      <c r="E1029" s="322">
        <v>8670</v>
      </c>
      <c r="F1029" s="139">
        <v>90272000</v>
      </c>
      <c r="G1029" s="135">
        <v>0.18</v>
      </c>
    </row>
    <row r="1030" spans="1:7" ht="15">
      <c r="A1030" s="149" t="s">
        <v>1937</v>
      </c>
      <c r="B1030" s="133" t="s">
        <v>1938</v>
      </c>
      <c r="C1030" s="134" t="s">
        <v>1939</v>
      </c>
      <c r="D1030" s="133" t="s">
        <v>1940</v>
      </c>
      <c r="E1030" s="322">
        <v>17720</v>
      </c>
      <c r="F1030" s="139">
        <v>90272000</v>
      </c>
      <c r="G1030" s="135">
        <v>0.18</v>
      </c>
    </row>
    <row r="1031" spans="1:7" ht="15">
      <c r="A1031" s="149" t="s">
        <v>1941</v>
      </c>
      <c r="B1031" s="133" t="s">
        <v>1942</v>
      </c>
      <c r="C1031" s="134" t="s">
        <v>1943</v>
      </c>
      <c r="D1031" s="133" t="s">
        <v>1750</v>
      </c>
      <c r="E1031" s="322">
        <v>3440</v>
      </c>
      <c r="F1031" s="139">
        <v>90272000</v>
      </c>
      <c r="G1031" s="135">
        <v>0.18</v>
      </c>
    </row>
    <row r="1032" spans="1:7" ht="15">
      <c r="A1032" s="149" t="s">
        <v>1944</v>
      </c>
      <c r="B1032" s="133" t="s">
        <v>1945</v>
      </c>
      <c r="C1032" s="134" t="s">
        <v>1946</v>
      </c>
      <c r="D1032" s="133" t="s">
        <v>1750</v>
      </c>
      <c r="E1032" s="322">
        <v>15000</v>
      </c>
      <c r="F1032" s="139">
        <v>90272000</v>
      </c>
      <c r="G1032" s="135">
        <v>0.18</v>
      </c>
    </row>
    <row r="1033" spans="1:7" ht="15">
      <c r="A1033" s="149" t="s">
        <v>1947</v>
      </c>
      <c r="B1033" s="150" t="s">
        <v>1948</v>
      </c>
      <c r="C1033" s="151" t="s">
        <v>1949</v>
      </c>
      <c r="D1033" s="152" t="s">
        <v>1950</v>
      </c>
      <c r="E1033" s="322">
        <v>1130</v>
      </c>
      <c r="F1033" s="139">
        <v>90272000</v>
      </c>
      <c r="G1033" s="135">
        <v>0.18</v>
      </c>
    </row>
    <row r="1034" spans="1:7" ht="15">
      <c r="A1034" s="149" t="s">
        <v>1951</v>
      </c>
      <c r="B1034" s="150" t="s">
        <v>1952</v>
      </c>
      <c r="C1034" s="151" t="s">
        <v>1953</v>
      </c>
      <c r="D1034" s="152" t="s">
        <v>1954</v>
      </c>
      <c r="E1034" s="322">
        <v>2890</v>
      </c>
      <c r="F1034" s="139">
        <v>90272000</v>
      </c>
      <c r="G1034" s="135">
        <v>0.18</v>
      </c>
    </row>
    <row r="1035" spans="1:7" ht="15">
      <c r="A1035" s="149" t="s">
        <v>1955</v>
      </c>
      <c r="B1035" s="150" t="s">
        <v>1956</v>
      </c>
      <c r="C1035" s="151" t="s">
        <v>1957</v>
      </c>
      <c r="D1035" s="152" t="s">
        <v>1954</v>
      </c>
      <c r="E1035" s="322">
        <v>9440</v>
      </c>
      <c r="F1035" s="139">
        <v>90272000</v>
      </c>
      <c r="G1035" s="135">
        <v>0.18</v>
      </c>
    </row>
    <row r="1036" spans="1:7" ht="15">
      <c r="A1036" s="149" t="s">
        <v>1958</v>
      </c>
      <c r="B1036" s="150" t="s">
        <v>1959</v>
      </c>
      <c r="C1036" s="151" t="s">
        <v>1960</v>
      </c>
      <c r="D1036" s="152" t="s">
        <v>1750</v>
      </c>
      <c r="E1036" s="322">
        <v>1180</v>
      </c>
      <c r="F1036" s="139">
        <v>90272000</v>
      </c>
      <c r="G1036" s="135">
        <v>0.18</v>
      </c>
    </row>
    <row r="1037" spans="1:7" ht="15">
      <c r="A1037" s="149" t="s">
        <v>1961</v>
      </c>
      <c r="B1037" s="150" t="s">
        <v>1962</v>
      </c>
      <c r="C1037" s="151" t="s">
        <v>1963</v>
      </c>
      <c r="D1037" s="152" t="s">
        <v>1750</v>
      </c>
      <c r="E1037" s="322">
        <v>1180</v>
      </c>
      <c r="F1037" s="139">
        <v>90272000</v>
      </c>
      <c r="G1037" s="135">
        <v>0.18</v>
      </c>
    </row>
    <row r="1038" spans="1:7" ht="15">
      <c r="A1038" s="149" t="s">
        <v>1964</v>
      </c>
      <c r="B1038" s="150" t="s">
        <v>1965</v>
      </c>
      <c r="C1038" s="151" t="s">
        <v>1966</v>
      </c>
      <c r="D1038" s="152" t="s">
        <v>1750</v>
      </c>
      <c r="E1038" s="322">
        <v>1180</v>
      </c>
      <c r="F1038" s="139">
        <v>90272000</v>
      </c>
      <c r="G1038" s="135">
        <v>0.18</v>
      </c>
    </row>
    <row r="1039" spans="1:7" ht="27.75" customHeight="1">
      <c r="A1039" s="149" t="s">
        <v>1967</v>
      </c>
      <c r="B1039" s="150" t="s">
        <v>1968</v>
      </c>
      <c r="C1039" s="151" t="s">
        <v>1969</v>
      </c>
      <c r="D1039" s="152" t="s">
        <v>1750</v>
      </c>
      <c r="E1039" s="322">
        <v>1180</v>
      </c>
      <c r="F1039" s="139">
        <v>90272000</v>
      </c>
      <c r="G1039" s="135">
        <v>0.18</v>
      </c>
    </row>
    <row r="1040" spans="1:7" ht="28.5" customHeight="1">
      <c r="A1040" s="149" t="s">
        <v>1970</v>
      </c>
      <c r="B1040" s="150" t="s">
        <v>1971</v>
      </c>
      <c r="C1040" s="151" t="s">
        <v>1972</v>
      </c>
      <c r="D1040" s="152" t="s">
        <v>1750</v>
      </c>
      <c r="E1040" s="322">
        <v>1270</v>
      </c>
      <c r="F1040" s="139">
        <v>90272000</v>
      </c>
      <c r="G1040" s="135">
        <v>0.18</v>
      </c>
    </row>
    <row r="1041" spans="1:7" ht="15">
      <c r="A1041" s="149" t="s">
        <v>1973</v>
      </c>
      <c r="B1041" s="150" t="s">
        <v>1974</v>
      </c>
      <c r="C1041" s="151" t="s">
        <v>1975</v>
      </c>
      <c r="D1041" s="152" t="s">
        <v>1750</v>
      </c>
      <c r="E1041" s="322">
        <v>1270</v>
      </c>
      <c r="F1041" s="139">
        <v>90272000</v>
      </c>
      <c r="G1041" s="135">
        <v>0.18</v>
      </c>
    </row>
    <row r="1042" spans="1:7" ht="15">
      <c r="A1042" s="149" t="s">
        <v>1976</v>
      </c>
      <c r="B1042" s="150" t="s">
        <v>1977</v>
      </c>
      <c r="C1042" s="151" t="s">
        <v>1978</v>
      </c>
      <c r="D1042" s="152" t="s">
        <v>1750</v>
      </c>
      <c r="E1042" s="322">
        <v>1270</v>
      </c>
      <c r="F1042" s="139">
        <v>90272000</v>
      </c>
      <c r="G1042" s="135">
        <v>0.18</v>
      </c>
    </row>
    <row r="1043" spans="1:7" ht="15">
      <c r="A1043" s="149" t="s">
        <v>1979</v>
      </c>
      <c r="B1043" s="150" t="s">
        <v>1980</v>
      </c>
      <c r="C1043" s="151" t="s">
        <v>1981</v>
      </c>
      <c r="D1043" s="152" t="s">
        <v>1743</v>
      </c>
      <c r="E1043" s="322">
        <v>720</v>
      </c>
      <c r="F1043" s="139">
        <v>90272000</v>
      </c>
      <c r="G1043" s="135">
        <v>0.18</v>
      </c>
    </row>
    <row r="1044" spans="1:7" ht="15">
      <c r="A1044" s="149" t="s">
        <v>1982</v>
      </c>
      <c r="B1044" s="150" t="s">
        <v>1983</v>
      </c>
      <c r="C1044" s="151" t="s">
        <v>1984</v>
      </c>
      <c r="D1044" s="152" t="s">
        <v>1743</v>
      </c>
      <c r="E1044" s="322">
        <v>720</v>
      </c>
      <c r="F1044" s="139">
        <v>90272000</v>
      </c>
      <c r="G1044" s="135">
        <v>0.18</v>
      </c>
    </row>
    <row r="1045" spans="1:7" ht="15">
      <c r="A1045" s="149" t="s">
        <v>1985</v>
      </c>
      <c r="B1045" s="150" t="s">
        <v>1986</v>
      </c>
      <c r="C1045" s="151" t="s">
        <v>1987</v>
      </c>
      <c r="D1045" s="152" t="s">
        <v>1743</v>
      </c>
      <c r="E1045" s="322">
        <v>720</v>
      </c>
      <c r="F1045" s="139">
        <v>90272000</v>
      </c>
      <c r="G1045" s="135">
        <v>0.18</v>
      </c>
    </row>
    <row r="1046" spans="1:7" ht="15">
      <c r="A1046" s="149" t="s">
        <v>1988</v>
      </c>
      <c r="B1046" s="150" t="s">
        <v>1989</v>
      </c>
      <c r="C1046" s="151" t="s">
        <v>1990</v>
      </c>
      <c r="D1046" s="152" t="s">
        <v>1743</v>
      </c>
      <c r="E1046" s="322">
        <v>660</v>
      </c>
      <c r="F1046" s="139">
        <v>90272000</v>
      </c>
      <c r="G1046" s="135">
        <v>0.18</v>
      </c>
    </row>
    <row r="1047" spans="1:7" ht="15">
      <c r="A1047" s="149" t="s">
        <v>1991</v>
      </c>
      <c r="B1047" s="150" t="s">
        <v>1992</v>
      </c>
      <c r="C1047" s="151" t="s">
        <v>1993</v>
      </c>
      <c r="D1047" s="152" t="s">
        <v>1834</v>
      </c>
      <c r="E1047" s="322">
        <v>720</v>
      </c>
      <c r="F1047" s="139">
        <v>90272000</v>
      </c>
      <c r="G1047" s="135">
        <v>0.18</v>
      </c>
    </row>
    <row r="1048" spans="1:7" ht="15">
      <c r="A1048" s="149" t="s">
        <v>1994</v>
      </c>
      <c r="B1048" s="150" t="s">
        <v>1995</v>
      </c>
      <c r="C1048" s="151" t="s">
        <v>1996</v>
      </c>
      <c r="D1048" s="152" t="s">
        <v>1834</v>
      </c>
      <c r="E1048" s="322">
        <v>5510</v>
      </c>
      <c r="F1048" s="139">
        <v>90272000</v>
      </c>
      <c r="G1048" s="135">
        <v>0.18</v>
      </c>
    </row>
    <row r="1049" spans="1:7" ht="15">
      <c r="A1049" s="149" t="s">
        <v>1997</v>
      </c>
      <c r="B1049" s="149" t="s">
        <v>1998</v>
      </c>
      <c r="C1049" s="151" t="s">
        <v>1999</v>
      </c>
      <c r="D1049" s="152" t="s">
        <v>1954</v>
      </c>
      <c r="E1049" s="322">
        <v>8220</v>
      </c>
      <c r="F1049" s="159">
        <v>90272000</v>
      </c>
      <c r="G1049" s="135">
        <v>0.18</v>
      </c>
    </row>
    <row r="1050" spans="1:7" ht="15">
      <c r="A1050" s="149" t="s">
        <v>2000</v>
      </c>
      <c r="B1050" s="150" t="s">
        <v>2001</v>
      </c>
      <c r="C1050" s="151" t="s">
        <v>2002</v>
      </c>
      <c r="D1050" s="152" t="s">
        <v>1750</v>
      </c>
      <c r="E1050" s="322">
        <v>1240</v>
      </c>
      <c r="F1050" s="159">
        <v>90272000</v>
      </c>
      <c r="G1050" s="135">
        <v>0.18</v>
      </c>
    </row>
    <row r="1051" spans="1:7" ht="15">
      <c r="A1051" s="149" t="s">
        <v>2003</v>
      </c>
      <c r="B1051" s="150" t="s">
        <v>2004</v>
      </c>
      <c r="C1051" s="151" t="s">
        <v>2005</v>
      </c>
      <c r="D1051" s="152" t="s">
        <v>1750</v>
      </c>
      <c r="E1051" s="322">
        <v>1240</v>
      </c>
      <c r="F1051" s="139">
        <v>90272000</v>
      </c>
      <c r="G1051" s="135">
        <v>0.18</v>
      </c>
    </row>
    <row r="1052" spans="1:7" ht="15">
      <c r="A1052" s="149" t="s">
        <v>2006</v>
      </c>
      <c r="B1052" s="150" t="s">
        <v>2007</v>
      </c>
      <c r="C1052" s="151" t="s">
        <v>2008</v>
      </c>
      <c r="D1052" s="152" t="s">
        <v>1750</v>
      </c>
      <c r="E1052" s="322">
        <v>1330</v>
      </c>
      <c r="F1052" s="139">
        <v>90272000</v>
      </c>
      <c r="G1052" s="135">
        <v>0.18</v>
      </c>
    </row>
    <row r="1053" spans="1:7" ht="15">
      <c r="A1053" s="149" t="s">
        <v>2009</v>
      </c>
      <c r="B1053" s="150" t="s">
        <v>2010</v>
      </c>
      <c r="C1053" s="151" t="s">
        <v>2011</v>
      </c>
      <c r="D1053" s="152" t="s">
        <v>1803</v>
      </c>
      <c r="E1053" s="322">
        <v>750</v>
      </c>
      <c r="F1053" s="139">
        <v>90272000</v>
      </c>
      <c r="G1053" s="135">
        <v>0.18</v>
      </c>
    </row>
    <row r="1054" spans="1:7" ht="15">
      <c r="A1054" s="149" t="s">
        <v>2012</v>
      </c>
      <c r="B1054" s="150" t="s">
        <v>2013</v>
      </c>
      <c r="C1054" s="151" t="s">
        <v>2014</v>
      </c>
      <c r="D1054" s="152" t="s">
        <v>1803</v>
      </c>
      <c r="E1054" s="322">
        <v>750</v>
      </c>
      <c r="F1054" s="139">
        <v>90272000</v>
      </c>
      <c r="G1054" s="135">
        <v>0.18</v>
      </c>
    </row>
    <row r="1055" spans="1:7" ht="15">
      <c r="A1055" s="147" t="s">
        <v>2015</v>
      </c>
      <c r="B1055" s="150" t="s">
        <v>2016</v>
      </c>
      <c r="C1055" s="151" t="s">
        <v>2017</v>
      </c>
      <c r="D1055" s="152" t="s">
        <v>1954</v>
      </c>
      <c r="E1055" s="322">
        <v>6200</v>
      </c>
      <c r="F1055" s="139">
        <v>90272000</v>
      </c>
      <c r="G1055" s="135">
        <v>0.18</v>
      </c>
    </row>
    <row r="1056" spans="1:7" ht="15">
      <c r="A1056" s="147" t="s">
        <v>2018</v>
      </c>
      <c r="B1056" s="149" t="s">
        <v>2019</v>
      </c>
      <c r="C1056" s="151" t="s">
        <v>2020</v>
      </c>
      <c r="D1056" s="152" t="s">
        <v>1954</v>
      </c>
      <c r="E1056" s="322">
        <v>14450</v>
      </c>
      <c r="F1056" s="139">
        <v>90272000</v>
      </c>
      <c r="G1056" s="135">
        <v>0.18</v>
      </c>
    </row>
    <row r="1057" spans="1:7" ht="15">
      <c r="A1057" s="149" t="s">
        <v>2021</v>
      </c>
      <c r="B1057" s="150" t="s">
        <v>2022</v>
      </c>
      <c r="C1057" s="151" t="s">
        <v>2023</v>
      </c>
      <c r="D1057" s="152" t="s">
        <v>1750</v>
      </c>
      <c r="E1057" s="322">
        <v>1910</v>
      </c>
      <c r="F1057" s="139">
        <v>90272000</v>
      </c>
      <c r="G1057" s="135">
        <v>0.18</v>
      </c>
    </row>
    <row r="1058" spans="1:7" ht="15">
      <c r="A1058" s="149" t="s">
        <v>2024</v>
      </c>
      <c r="B1058" s="150" t="s">
        <v>2025</v>
      </c>
      <c r="C1058" s="151" t="s">
        <v>2026</v>
      </c>
      <c r="D1058" s="152" t="s">
        <v>1750</v>
      </c>
      <c r="E1058" s="322">
        <v>1910</v>
      </c>
      <c r="F1058" s="139">
        <v>90272000</v>
      </c>
      <c r="G1058" s="135">
        <v>0.18</v>
      </c>
    </row>
    <row r="1059" spans="1:7" ht="15">
      <c r="A1059" s="149" t="s">
        <v>2027</v>
      </c>
      <c r="B1059" s="150" t="s">
        <v>2028</v>
      </c>
      <c r="C1059" s="151" t="s">
        <v>2029</v>
      </c>
      <c r="D1059" s="152" t="s">
        <v>1750</v>
      </c>
      <c r="E1059" s="322">
        <v>1910</v>
      </c>
      <c r="F1059" s="139">
        <v>90272000</v>
      </c>
      <c r="G1059" s="135">
        <v>0.18</v>
      </c>
    </row>
    <row r="1060" spans="1:7" ht="15">
      <c r="A1060" s="149" t="s">
        <v>2030</v>
      </c>
      <c r="B1060" s="150" t="s">
        <v>2031</v>
      </c>
      <c r="C1060" s="151" t="s">
        <v>2032</v>
      </c>
      <c r="D1060" s="152" t="s">
        <v>1750</v>
      </c>
      <c r="E1060" s="322">
        <v>1180</v>
      </c>
      <c r="F1060" s="139">
        <v>90272000</v>
      </c>
      <c r="G1060" s="135">
        <v>0.18</v>
      </c>
    </row>
    <row r="1061" spans="1:7" ht="15">
      <c r="A1061" s="147" t="s">
        <v>2033</v>
      </c>
      <c r="B1061" s="150" t="s">
        <v>2034</v>
      </c>
      <c r="C1061" s="151" t="s">
        <v>2035</v>
      </c>
      <c r="D1061" s="152" t="s">
        <v>1743</v>
      </c>
      <c r="E1061" s="322">
        <v>1450</v>
      </c>
      <c r="F1061" s="139">
        <v>90272000</v>
      </c>
      <c r="G1061" s="135">
        <v>0.18</v>
      </c>
    </row>
    <row r="1062" spans="1:7" ht="15">
      <c r="A1062" s="147" t="s">
        <v>2036</v>
      </c>
      <c r="B1062" s="150" t="s">
        <v>2037</v>
      </c>
      <c r="C1062" s="151" t="s">
        <v>2038</v>
      </c>
      <c r="D1062" s="152" t="s">
        <v>1743</v>
      </c>
      <c r="E1062" s="322">
        <v>1270</v>
      </c>
      <c r="F1062" s="139">
        <v>90272000</v>
      </c>
      <c r="G1062" s="135">
        <v>0.18</v>
      </c>
    </row>
    <row r="1063" spans="1:7" ht="15">
      <c r="A1063" s="147" t="s">
        <v>2039</v>
      </c>
      <c r="B1063" s="150" t="s">
        <v>2040</v>
      </c>
      <c r="C1063" s="151" t="s">
        <v>2041</v>
      </c>
      <c r="D1063" s="152" t="s">
        <v>1743</v>
      </c>
      <c r="E1063" s="322">
        <v>1150</v>
      </c>
      <c r="F1063" s="139">
        <v>90272000</v>
      </c>
      <c r="G1063" s="135">
        <v>0.18</v>
      </c>
    </row>
    <row r="1064" spans="1:7" ht="15">
      <c r="A1064" s="147" t="s">
        <v>2042</v>
      </c>
      <c r="B1064" s="150" t="s">
        <v>2043</v>
      </c>
      <c r="C1064" s="151" t="s">
        <v>2044</v>
      </c>
      <c r="D1064" s="152" t="s">
        <v>1743</v>
      </c>
      <c r="E1064" s="322">
        <v>740</v>
      </c>
      <c r="F1064" s="139">
        <v>90272000</v>
      </c>
      <c r="G1064" s="135">
        <v>0.18</v>
      </c>
    </row>
    <row r="1065" spans="1:7" ht="15">
      <c r="A1065" s="147" t="s">
        <v>2045</v>
      </c>
      <c r="B1065" s="150" t="s">
        <v>2046</v>
      </c>
      <c r="C1065" s="151" t="s">
        <v>2047</v>
      </c>
      <c r="D1065" s="152" t="s">
        <v>1796</v>
      </c>
      <c r="E1065" s="322">
        <v>370</v>
      </c>
      <c r="F1065" s="139">
        <v>90272000</v>
      </c>
      <c r="G1065" s="135">
        <v>0.18</v>
      </c>
    </row>
    <row r="1066" spans="1:7" ht="15">
      <c r="A1066" s="147" t="s">
        <v>2393</v>
      </c>
      <c r="B1066" s="150" t="s">
        <v>2392</v>
      </c>
      <c r="C1066" s="170" t="s">
        <v>2391</v>
      </c>
      <c r="D1066" s="152" t="s">
        <v>1796</v>
      </c>
      <c r="E1066" s="322">
        <f>2240*2</f>
        <v>4480</v>
      </c>
      <c r="F1066" s="139">
        <v>90272000</v>
      </c>
      <c r="G1066" s="135">
        <v>0.18</v>
      </c>
    </row>
    <row r="1067" spans="1:7" ht="15">
      <c r="A1067" s="147" t="s">
        <v>2048</v>
      </c>
      <c r="B1067" s="150" t="s">
        <v>2049</v>
      </c>
      <c r="C1067" s="151" t="s">
        <v>2050</v>
      </c>
      <c r="D1067" s="152" t="s">
        <v>1834</v>
      </c>
      <c r="E1067" s="322">
        <v>2240</v>
      </c>
      <c r="F1067" s="139">
        <v>90272000</v>
      </c>
      <c r="G1067" s="135">
        <v>0.18</v>
      </c>
    </row>
    <row r="1068" spans="1:7" ht="15">
      <c r="A1068" s="149" t="s">
        <v>2051</v>
      </c>
      <c r="B1068" s="150" t="s">
        <v>2052</v>
      </c>
      <c r="C1068" s="151" t="s">
        <v>2053</v>
      </c>
      <c r="D1068" s="152" t="s">
        <v>1954</v>
      </c>
      <c r="E1068" s="322">
        <v>7220</v>
      </c>
      <c r="F1068" s="139">
        <v>90272000</v>
      </c>
      <c r="G1068" s="135">
        <v>0.18</v>
      </c>
    </row>
    <row r="1069" spans="1:7" ht="15">
      <c r="A1069" s="149" t="s">
        <v>2054</v>
      </c>
      <c r="B1069" s="150" t="s">
        <v>2055</v>
      </c>
      <c r="C1069" s="151" t="s">
        <v>2056</v>
      </c>
      <c r="D1069" s="152" t="s">
        <v>1954</v>
      </c>
      <c r="E1069" s="322">
        <v>19700</v>
      </c>
      <c r="F1069" s="139">
        <v>90272000</v>
      </c>
      <c r="G1069" s="135">
        <v>0.18</v>
      </c>
    </row>
    <row r="1070" spans="1:7" ht="15">
      <c r="A1070" s="149" t="s">
        <v>2057</v>
      </c>
      <c r="B1070" s="150" t="s">
        <v>2058</v>
      </c>
      <c r="C1070" s="151" t="s">
        <v>2056</v>
      </c>
      <c r="D1070" s="152" t="s">
        <v>1954</v>
      </c>
      <c r="E1070" s="322">
        <v>19700</v>
      </c>
      <c r="F1070" s="139">
        <v>90272000</v>
      </c>
      <c r="G1070" s="135">
        <v>0.18</v>
      </c>
    </row>
    <row r="1071" spans="1:7" ht="15">
      <c r="A1071" s="147" t="s">
        <v>2059</v>
      </c>
      <c r="B1071" s="150" t="s">
        <v>2060</v>
      </c>
      <c r="C1071" s="151" t="s">
        <v>2061</v>
      </c>
      <c r="D1071" s="152" t="s">
        <v>1750</v>
      </c>
      <c r="E1071" s="322">
        <v>1180</v>
      </c>
      <c r="F1071" s="139">
        <v>90272000</v>
      </c>
      <c r="G1071" s="135">
        <v>0.18</v>
      </c>
    </row>
    <row r="1072" spans="1:7" ht="15">
      <c r="A1072" s="147" t="s">
        <v>2062</v>
      </c>
      <c r="B1072" s="150" t="s">
        <v>2063</v>
      </c>
      <c r="C1072" s="151" t="s">
        <v>2064</v>
      </c>
      <c r="D1072" s="152" t="s">
        <v>1750</v>
      </c>
      <c r="E1072" s="322">
        <v>1180</v>
      </c>
      <c r="F1072" s="139">
        <v>90272000</v>
      </c>
      <c r="G1072" s="135">
        <v>0.18</v>
      </c>
    </row>
    <row r="1073" spans="1:7" ht="15">
      <c r="A1073" s="149" t="s">
        <v>2065</v>
      </c>
      <c r="B1073" s="150" t="s">
        <v>2066</v>
      </c>
      <c r="C1073" s="151" t="s">
        <v>2067</v>
      </c>
      <c r="D1073" s="152" t="s">
        <v>2068</v>
      </c>
      <c r="E1073" s="322">
        <v>3210</v>
      </c>
      <c r="F1073" s="139">
        <v>90272000</v>
      </c>
      <c r="G1073" s="135">
        <v>0.18</v>
      </c>
    </row>
    <row r="1074" spans="1:7" ht="15">
      <c r="A1074" s="149" t="s">
        <v>2069</v>
      </c>
      <c r="B1074" s="150" t="s">
        <v>2070</v>
      </c>
      <c r="C1074" s="151" t="s">
        <v>2067</v>
      </c>
      <c r="D1074" s="152" t="s">
        <v>2071</v>
      </c>
      <c r="E1074" s="322">
        <v>4450</v>
      </c>
      <c r="F1074" s="139">
        <v>90272000</v>
      </c>
      <c r="G1074" s="135">
        <v>0.18</v>
      </c>
    </row>
    <row r="1075" spans="1:7" ht="15">
      <c r="A1075" s="149" t="s">
        <v>2072</v>
      </c>
      <c r="B1075" s="150" t="s">
        <v>2073</v>
      </c>
      <c r="C1075" s="151" t="s">
        <v>2067</v>
      </c>
      <c r="D1075" s="152" t="s">
        <v>2074</v>
      </c>
      <c r="E1075" s="322">
        <v>4980</v>
      </c>
      <c r="F1075" s="139">
        <v>90272000</v>
      </c>
      <c r="G1075" s="135">
        <v>0.18</v>
      </c>
    </row>
    <row r="1076" spans="1:7" ht="15">
      <c r="A1076" s="149" t="s">
        <v>2075</v>
      </c>
      <c r="B1076" s="150" t="s">
        <v>2076</v>
      </c>
      <c r="C1076" s="151" t="s">
        <v>2067</v>
      </c>
      <c r="D1076" s="152" t="s">
        <v>2077</v>
      </c>
      <c r="E1076" s="322">
        <v>6210</v>
      </c>
      <c r="F1076" s="139">
        <v>90272000</v>
      </c>
      <c r="G1076" s="135">
        <v>0.18</v>
      </c>
    </row>
    <row r="1077" spans="1:7" ht="15">
      <c r="A1077" s="149" t="s">
        <v>2078</v>
      </c>
      <c r="B1077" s="150" t="s">
        <v>2079</v>
      </c>
      <c r="C1077" s="151" t="s">
        <v>2067</v>
      </c>
      <c r="D1077" s="152" t="s">
        <v>2080</v>
      </c>
      <c r="E1077" s="322">
        <v>9240</v>
      </c>
      <c r="F1077" s="139">
        <v>90272000</v>
      </c>
      <c r="G1077" s="135">
        <v>0.18</v>
      </c>
    </row>
    <row r="1078" spans="1:7" ht="30">
      <c r="A1078" s="149" t="s">
        <v>2081</v>
      </c>
      <c r="B1078" s="150" t="s">
        <v>2082</v>
      </c>
      <c r="C1078" s="151" t="s">
        <v>2083</v>
      </c>
      <c r="D1078" s="152" t="s">
        <v>1834</v>
      </c>
      <c r="E1078" s="322">
        <v>4700</v>
      </c>
      <c r="F1078" s="139">
        <v>90272000</v>
      </c>
      <c r="G1078" s="135">
        <v>0.18</v>
      </c>
    </row>
    <row r="1079" spans="1:7" ht="15">
      <c r="A1079" s="149" t="s">
        <v>2084</v>
      </c>
      <c r="B1079" s="150" t="s">
        <v>2085</v>
      </c>
      <c r="C1079" s="151" t="s">
        <v>2086</v>
      </c>
      <c r="D1079" s="152" t="s">
        <v>1750</v>
      </c>
      <c r="E1079" s="322">
        <v>3410</v>
      </c>
      <c r="F1079" s="139">
        <v>90272000</v>
      </c>
      <c r="G1079" s="135">
        <v>0.18</v>
      </c>
    </row>
    <row r="1080" spans="1:7" ht="15">
      <c r="A1080" s="149" t="s">
        <v>2087</v>
      </c>
      <c r="B1080" s="150" t="s">
        <v>2088</v>
      </c>
      <c r="C1080" s="151" t="s">
        <v>1936</v>
      </c>
      <c r="D1080" s="152" t="s">
        <v>1750</v>
      </c>
      <c r="E1080" s="322">
        <v>1720</v>
      </c>
      <c r="F1080" s="139">
        <v>90272000</v>
      </c>
      <c r="G1080" s="135">
        <v>0.18</v>
      </c>
    </row>
    <row r="1081" spans="1:7" ht="15">
      <c r="A1081" s="149" t="s">
        <v>2089</v>
      </c>
      <c r="B1081" s="150" t="s">
        <v>2090</v>
      </c>
      <c r="C1081" s="151" t="s">
        <v>2091</v>
      </c>
      <c r="D1081" s="152" t="s">
        <v>1750</v>
      </c>
      <c r="E1081" s="322">
        <v>2270</v>
      </c>
      <c r="F1081" s="139">
        <v>90272000</v>
      </c>
      <c r="G1081" s="135">
        <v>0.18</v>
      </c>
    </row>
    <row r="1082" spans="1:7" ht="15">
      <c r="A1082" s="149" t="s">
        <v>2092</v>
      </c>
      <c r="B1082" s="150" t="s">
        <v>2093</v>
      </c>
      <c r="C1082" s="153" t="s">
        <v>2094</v>
      </c>
      <c r="D1082" s="152" t="s">
        <v>1750</v>
      </c>
      <c r="E1082" s="322">
        <v>7780</v>
      </c>
      <c r="F1082" s="139">
        <v>90272000</v>
      </c>
      <c r="G1082" s="135">
        <v>0.18</v>
      </c>
    </row>
    <row r="1083" spans="1:7" ht="15">
      <c r="A1083" s="149" t="s">
        <v>2095</v>
      </c>
      <c r="B1083" s="150" t="s">
        <v>2096</v>
      </c>
      <c r="C1083" s="151" t="s">
        <v>2097</v>
      </c>
      <c r="D1083" s="152" t="s">
        <v>2098</v>
      </c>
      <c r="E1083" s="322">
        <v>4690</v>
      </c>
      <c r="F1083" s="139">
        <v>90272000</v>
      </c>
      <c r="G1083" s="135">
        <v>0.18</v>
      </c>
    </row>
    <row r="1084" spans="1:7" ht="15">
      <c r="A1084" s="149" t="s">
        <v>2099</v>
      </c>
      <c r="B1084" s="150" t="s">
        <v>2100</v>
      </c>
      <c r="C1084" s="151" t="s">
        <v>2101</v>
      </c>
      <c r="D1084" s="152" t="s">
        <v>1750</v>
      </c>
      <c r="E1084" s="322">
        <v>830</v>
      </c>
      <c r="F1084" s="139">
        <v>90272000</v>
      </c>
      <c r="G1084" s="135">
        <v>0.18</v>
      </c>
    </row>
    <row r="1085" spans="1:7" ht="15">
      <c r="A1085" s="149" t="s">
        <v>2102</v>
      </c>
      <c r="B1085" s="133" t="s">
        <v>2103</v>
      </c>
      <c r="C1085" s="151" t="s">
        <v>2104</v>
      </c>
      <c r="D1085" s="152" t="s">
        <v>1785</v>
      </c>
      <c r="E1085" s="322">
        <v>1280</v>
      </c>
      <c r="F1085" s="159">
        <v>90272000</v>
      </c>
      <c r="G1085" s="135">
        <v>0.18</v>
      </c>
    </row>
    <row r="1086" spans="1:7" ht="15">
      <c r="A1086" s="149" t="s">
        <v>2105</v>
      </c>
      <c r="B1086" s="150" t="s">
        <v>2106</v>
      </c>
      <c r="C1086" s="151" t="s">
        <v>2107</v>
      </c>
      <c r="D1086" s="152" t="s">
        <v>1785</v>
      </c>
      <c r="E1086" s="322">
        <v>1720</v>
      </c>
      <c r="F1086" s="159">
        <v>90272000</v>
      </c>
      <c r="G1086" s="135">
        <v>0.18</v>
      </c>
    </row>
    <row r="1087" spans="1:7" ht="15">
      <c r="A1087" s="149" t="s">
        <v>2108</v>
      </c>
      <c r="B1087" s="150" t="s">
        <v>2109</v>
      </c>
      <c r="C1087" s="151" t="s">
        <v>2110</v>
      </c>
      <c r="D1087" s="152" t="s">
        <v>1785</v>
      </c>
      <c r="E1087" s="322">
        <v>1280</v>
      </c>
      <c r="F1087" s="139">
        <v>90272000</v>
      </c>
      <c r="G1087" s="135">
        <v>0.18</v>
      </c>
    </row>
    <row r="1088" spans="1:7" ht="15">
      <c r="A1088" s="149" t="s">
        <v>2111</v>
      </c>
      <c r="B1088" s="150" t="s">
        <v>2112</v>
      </c>
      <c r="C1088" s="151" t="s">
        <v>2113</v>
      </c>
      <c r="D1088" s="152" t="s">
        <v>1785</v>
      </c>
      <c r="E1088" s="322">
        <v>2000</v>
      </c>
      <c r="F1088" s="139">
        <v>90272000</v>
      </c>
      <c r="G1088" s="135">
        <v>0.18</v>
      </c>
    </row>
    <row r="1089" spans="1:7" ht="15">
      <c r="A1089" s="184" t="s">
        <v>2114</v>
      </c>
      <c r="B1089" s="185" t="s">
        <v>2115</v>
      </c>
      <c r="C1089" s="186" t="s">
        <v>2116</v>
      </c>
      <c r="D1089" s="187" t="s">
        <v>1785</v>
      </c>
      <c r="E1089" s="329">
        <v>2530</v>
      </c>
      <c r="F1089" s="188">
        <v>90272000</v>
      </c>
      <c r="G1089" s="189">
        <v>0.18</v>
      </c>
    </row>
    <row r="1090" spans="1:7" ht="15">
      <c r="A1090" s="346" t="s">
        <v>2549</v>
      </c>
      <c r="B1090" s="347"/>
      <c r="C1090" s="347"/>
      <c r="D1090" s="347"/>
      <c r="E1090" s="347"/>
      <c r="F1090" s="347"/>
      <c r="G1090" s="348"/>
    </row>
    <row r="1091" spans="1:7" ht="15">
      <c r="A1091" s="210" t="s">
        <v>2457</v>
      </c>
      <c r="B1091" s="330" t="s">
        <v>2458</v>
      </c>
      <c r="C1091" s="206" t="s">
        <v>2405</v>
      </c>
      <c r="D1091" s="194" t="s">
        <v>2406</v>
      </c>
      <c r="E1091" s="330">
        <v>28</v>
      </c>
      <c r="F1091" s="194">
        <v>38220090</v>
      </c>
      <c r="G1091" s="212">
        <v>0.18</v>
      </c>
    </row>
    <row r="1092" spans="1:7" ht="15">
      <c r="A1092" s="210" t="s">
        <v>2459</v>
      </c>
      <c r="B1092" s="330" t="s">
        <v>2460</v>
      </c>
      <c r="C1092" s="206" t="s">
        <v>2407</v>
      </c>
      <c r="D1092" s="194" t="s">
        <v>2406</v>
      </c>
      <c r="E1092" s="330">
        <v>30</v>
      </c>
      <c r="F1092" s="194">
        <v>38220090</v>
      </c>
      <c r="G1092" s="212">
        <v>0.18</v>
      </c>
    </row>
    <row r="1093" spans="1:7" ht="15">
      <c r="A1093" s="210" t="s">
        <v>2461</v>
      </c>
      <c r="B1093" s="330" t="s">
        <v>2462</v>
      </c>
      <c r="C1093" s="206" t="s">
        <v>2408</v>
      </c>
      <c r="D1093" s="194" t="s">
        <v>2406</v>
      </c>
      <c r="E1093" s="330">
        <v>30.5</v>
      </c>
      <c r="F1093" s="194">
        <v>38220090</v>
      </c>
      <c r="G1093" s="212">
        <v>0.18</v>
      </c>
    </row>
    <row r="1094" spans="1:7" s="7" customFormat="1" ht="15">
      <c r="A1094" s="210" t="s">
        <v>2463</v>
      </c>
      <c r="B1094" s="330" t="s">
        <v>2464</v>
      </c>
      <c r="C1094" s="206" t="s">
        <v>2409</v>
      </c>
      <c r="D1094" s="194" t="s">
        <v>2406</v>
      </c>
      <c r="E1094" s="330">
        <v>31</v>
      </c>
      <c r="F1094" s="194">
        <v>38220090</v>
      </c>
      <c r="G1094" s="212">
        <v>0.18</v>
      </c>
    </row>
    <row r="1095" spans="1:7" s="7" customFormat="1" ht="15">
      <c r="A1095" s="210" t="s">
        <v>2465</v>
      </c>
      <c r="B1095" s="330" t="s">
        <v>2466</v>
      </c>
      <c r="C1095" s="206" t="s">
        <v>2410</v>
      </c>
      <c r="D1095" s="194" t="s">
        <v>2406</v>
      </c>
      <c r="E1095" s="330">
        <v>34</v>
      </c>
      <c r="F1095" s="194">
        <v>38220090</v>
      </c>
      <c r="G1095" s="212">
        <v>0.18</v>
      </c>
    </row>
    <row r="1096" spans="1:7" s="7" customFormat="1" ht="15">
      <c r="A1096" s="210" t="s">
        <v>2467</v>
      </c>
      <c r="B1096" s="330" t="s">
        <v>2468</v>
      </c>
      <c r="C1096" s="206" t="s">
        <v>2411</v>
      </c>
      <c r="D1096" s="194" t="s">
        <v>2406</v>
      </c>
      <c r="E1096" s="330">
        <v>34.5</v>
      </c>
      <c r="F1096" s="194">
        <v>38220090</v>
      </c>
      <c r="G1096" s="212">
        <v>0.18</v>
      </c>
    </row>
    <row r="1097" spans="1:7" s="7" customFormat="1" ht="15">
      <c r="A1097" s="210" t="s">
        <v>2469</v>
      </c>
      <c r="B1097" s="330" t="s">
        <v>2470</v>
      </c>
      <c r="C1097" s="206" t="s">
        <v>2412</v>
      </c>
      <c r="D1097" s="194" t="s">
        <v>2406</v>
      </c>
      <c r="E1097" s="330">
        <v>35</v>
      </c>
      <c r="F1097" s="194">
        <v>38220090</v>
      </c>
      <c r="G1097" s="212">
        <v>0.18</v>
      </c>
    </row>
    <row r="1098" spans="1:7" s="7" customFormat="1" ht="15">
      <c r="A1098" s="210" t="s">
        <v>2471</v>
      </c>
      <c r="B1098" s="330" t="s">
        <v>2472</v>
      </c>
      <c r="C1098" s="206" t="s">
        <v>2413</v>
      </c>
      <c r="D1098" s="194" t="s">
        <v>2406</v>
      </c>
      <c r="E1098" s="330">
        <v>35.5</v>
      </c>
      <c r="F1098" s="194">
        <v>38220090</v>
      </c>
      <c r="G1098" s="212">
        <v>0.18</v>
      </c>
    </row>
    <row r="1099" spans="1:7" s="7" customFormat="1" ht="15">
      <c r="A1099" s="210" t="s">
        <v>2473</v>
      </c>
      <c r="B1099" s="330" t="s">
        <v>2474</v>
      </c>
      <c r="C1099" s="206" t="s">
        <v>2414</v>
      </c>
      <c r="D1099" s="194" t="s">
        <v>2406</v>
      </c>
      <c r="E1099" s="330">
        <v>75</v>
      </c>
      <c r="F1099" s="194">
        <v>38220090</v>
      </c>
      <c r="G1099" s="212">
        <v>0.18</v>
      </c>
    </row>
    <row r="1100" spans="1:7" s="7" customFormat="1" ht="15">
      <c r="A1100" s="210" t="s">
        <v>2475</v>
      </c>
      <c r="B1100" s="330" t="s">
        <v>2476</v>
      </c>
      <c r="C1100" s="207" t="s">
        <v>2415</v>
      </c>
      <c r="D1100" s="198" t="s">
        <v>2406</v>
      </c>
      <c r="E1100" s="331">
        <v>76</v>
      </c>
      <c r="F1100" s="198">
        <v>38220090</v>
      </c>
      <c r="G1100" s="213">
        <v>0.18</v>
      </c>
    </row>
    <row r="1101" spans="1:7" s="7" customFormat="1" ht="15">
      <c r="A1101" s="210" t="s">
        <v>2477</v>
      </c>
      <c r="B1101" s="330" t="s">
        <v>2478</v>
      </c>
      <c r="C1101" s="206" t="s">
        <v>2416</v>
      </c>
      <c r="D1101" s="194" t="s">
        <v>2406</v>
      </c>
      <c r="E1101" s="330">
        <v>77</v>
      </c>
      <c r="F1101" s="194">
        <v>38220090</v>
      </c>
      <c r="G1101" s="212">
        <v>0.18</v>
      </c>
    </row>
    <row r="1102" spans="1:7" s="7" customFormat="1" ht="15">
      <c r="A1102" s="210" t="s">
        <v>2479</v>
      </c>
      <c r="B1102" s="330" t="s">
        <v>2480</v>
      </c>
      <c r="C1102" s="206" t="s">
        <v>2417</v>
      </c>
      <c r="D1102" s="194" t="s">
        <v>2406</v>
      </c>
      <c r="E1102" s="330">
        <v>78</v>
      </c>
      <c r="F1102" s="194">
        <v>38220090</v>
      </c>
      <c r="G1102" s="212">
        <v>0.18</v>
      </c>
    </row>
    <row r="1103" spans="1:7" s="7" customFormat="1" ht="15">
      <c r="A1103" s="210" t="s">
        <v>2481</v>
      </c>
      <c r="B1103" s="335" t="s">
        <v>2482</v>
      </c>
      <c r="C1103" s="206" t="s">
        <v>2418</v>
      </c>
      <c r="D1103" s="194" t="s">
        <v>2406</v>
      </c>
      <c r="E1103" s="330">
        <v>100</v>
      </c>
      <c r="F1103" s="194">
        <v>38220090</v>
      </c>
      <c r="G1103" s="212">
        <v>0.18</v>
      </c>
    </row>
    <row r="1104" spans="1:7" s="7" customFormat="1" ht="15">
      <c r="A1104" s="210" t="s">
        <v>2483</v>
      </c>
      <c r="B1104" s="330" t="s">
        <v>2484</v>
      </c>
      <c r="C1104" s="206" t="s">
        <v>2419</v>
      </c>
      <c r="D1104" s="194" t="s">
        <v>2420</v>
      </c>
      <c r="E1104" s="330">
        <v>450</v>
      </c>
      <c r="F1104" s="194">
        <v>38220090</v>
      </c>
      <c r="G1104" s="212">
        <v>0.18</v>
      </c>
    </row>
    <row r="1105" spans="1:16" s="7" customFormat="1" ht="15">
      <c r="A1105" s="211" t="s">
        <v>2485</v>
      </c>
      <c r="B1105" s="330" t="s">
        <v>2486</v>
      </c>
      <c r="C1105" s="206" t="s">
        <v>2421</v>
      </c>
      <c r="D1105" s="194" t="s">
        <v>2420</v>
      </c>
      <c r="E1105" s="330">
        <v>2250</v>
      </c>
      <c r="F1105" s="194">
        <v>38220090</v>
      </c>
      <c r="G1105" s="212">
        <v>0.18</v>
      </c>
    </row>
    <row r="1106" spans="1:16" s="7" customFormat="1" ht="15">
      <c r="A1106" s="211" t="s">
        <v>2487</v>
      </c>
      <c r="B1106" s="330" t="s">
        <v>2488</v>
      </c>
      <c r="C1106" s="206" t="s">
        <v>2422</v>
      </c>
      <c r="D1106" s="194" t="s">
        <v>2420</v>
      </c>
      <c r="E1106" s="330">
        <v>2250</v>
      </c>
      <c r="F1106" s="194">
        <v>38220090</v>
      </c>
      <c r="G1106" s="212">
        <v>0.18</v>
      </c>
    </row>
    <row r="1107" spans="1:16" s="7" customFormat="1" ht="15">
      <c r="A1107" s="211" t="s">
        <v>2489</v>
      </c>
      <c r="B1107" s="330" t="s">
        <v>2490</v>
      </c>
      <c r="C1107" s="206" t="s">
        <v>2423</v>
      </c>
      <c r="D1107" s="194" t="s">
        <v>2420</v>
      </c>
      <c r="E1107" s="330">
        <v>2250</v>
      </c>
      <c r="F1107" s="194">
        <v>38220090</v>
      </c>
      <c r="G1107" s="212">
        <v>0.18</v>
      </c>
    </row>
    <row r="1108" spans="1:16" s="7" customFormat="1" ht="15">
      <c r="A1108" s="211" t="s">
        <v>2491</v>
      </c>
      <c r="B1108" s="330" t="s">
        <v>2492</v>
      </c>
      <c r="C1108" s="206" t="s">
        <v>2424</v>
      </c>
      <c r="D1108" s="194" t="s">
        <v>2425</v>
      </c>
      <c r="E1108" s="330">
        <v>4000</v>
      </c>
      <c r="F1108" s="194">
        <v>38220090</v>
      </c>
      <c r="G1108" s="212">
        <v>0.18</v>
      </c>
    </row>
    <row r="1109" spans="1:16" s="7" customFormat="1" ht="15">
      <c r="A1109" s="211" t="s">
        <v>2493</v>
      </c>
      <c r="B1109" s="330" t="s">
        <v>2494</v>
      </c>
      <c r="C1109" s="206" t="s">
        <v>2426</v>
      </c>
      <c r="D1109" s="194" t="s">
        <v>2425</v>
      </c>
      <c r="E1109" s="330">
        <v>4000</v>
      </c>
      <c r="F1109" s="194">
        <v>38220090</v>
      </c>
      <c r="G1109" s="212">
        <v>0.18</v>
      </c>
    </row>
    <row r="1110" spans="1:16" s="7" customFormat="1" ht="15">
      <c r="A1110" s="211" t="s">
        <v>2495</v>
      </c>
      <c r="B1110" s="330" t="s">
        <v>2496</v>
      </c>
      <c r="C1110" s="206" t="s">
        <v>2427</v>
      </c>
      <c r="D1110" s="194" t="s">
        <v>2425</v>
      </c>
      <c r="E1110" s="330">
        <v>4500</v>
      </c>
      <c r="F1110" s="194">
        <v>38220090</v>
      </c>
      <c r="G1110" s="212">
        <v>0.18</v>
      </c>
    </row>
    <row r="1111" spans="1:16" s="7" customFormat="1" ht="15">
      <c r="A1111" s="211" t="s">
        <v>2497</v>
      </c>
      <c r="B1111" s="330" t="s">
        <v>2498</v>
      </c>
      <c r="C1111" s="206" t="s">
        <v>2428</v>
      </c>
      <c r="D1111" s="194" t="s">
        <v>2425</v>
      </c>
      <c r="E1111" s="330">
        <v>4500</v>
      </c>
      <c r="F1111" s="194">
        <v>38220090</v>
      </c>
      <c r="G1111" s="212">
        <v>0.18</v>
      </c>
    </row>
    <row r="1112" spans="1:16" ht="15">
      <c r="A1112" s="211" t="s">
        <v>2499</v>
      </c>
      <c r="B1112" s="330" t="s">
        <v>2500</v>
      </c>
      <c r="C1112" s="206" t="s">
        <v>2429</v>
      </c>
      <c r="D1112" s="194" t="s">
        <v>2425</v>
      </c>
      <c r="E1112" s="330">
        <v>3500</v>
      </c>
      <c r="F1112" s="194">
        <v>38220090</v>
      </c>
      <c r="G1112" s="212">
        <v>0.18</v>
      </c>
      <c r="H1112" s="195"/>
      <c r="I1112" s="196"/>
      <c r="J1112" s="196"/>
      <c r="K1112" s="196"/>
      <c r="L1112" s="196"/>
      <c r="M1112" s="196"/>
      <c r="N1112" s="196"/>
      <c r="O1112" s="196"/>
      <c r="P1112" s="196"/>
    </row>
    <row r="1113" spans="1:16" ht="15">
      <c r="A1113" s="211" t="s">
        <v>2501</v>
      </c>
      <c r="B1113" s="330" t="s">
        <v>2502</v>
      </c>
      <c r="C1113" s="206" t="s">
        <v>2430</v>
      </c>
      <c r="D1113" s="194" t="s">
        <v>2425</v>
      </c>
      <c r="E1113" s="330">
        <v>5000</v>
      </c>
      <c r="F1113" s="194">
        <v>38220090</v>
      </c>
      <c r="G1113" s="212">
        <v>0.18</v>
      </c>
      <c r="H1113" s="195"/>
      <c r="I1113" s="196"/>
      <c r="J1113" s="196"/>
      <c r="K1113" s="196"/>
      <c r="L1113" s="196"/>
      <c r="M1113" s="196"/>
      <c r="N1113" s="196"/>
      <c r="O1113" s="196"/>
      <c r="P1113" s="196"/>
    </row>
    <row r="1114" spans="1:16" ht="15">
      <c r="A1114" s="211" t="s">
        <v>2503</v>
      </c>
      <c r="B1114" s="330" t="s">
        <v>2504</v>
      </c>
      <c r="C1114" s="206" t="s">
        <v>2431</v>
      </c>
      <c r="D1114" s="194" t="s">
        <v>2425</v>
      </c>
      <c r="E1114" s="330">
        <v>5000</v>
      </c>
      <c r="F1114" s="194">
        <v>38220090</v>
      </c>
      <c r="G1114" s="212">
        <v>0.18</v>
      </c>
      <c r="H1114" s="197"/>
      <c r="I1114" s="196"/>
      <c r="J1114" s="196"/>
      <c r="K1114" s="196"/>
      <c r="L1114" s="196"/>
      <c r="M1114" s="196"/>
      <c r="N1114" s="196"/>
      <c r="O1114" s="196"/>
      <c r="P1114" s="196"/>
    </row>
    <row r="1115" spans="1:16" ht="15">
      <c r="A1115" s="211" t="s">
        <v>2505</v>
      </c>
      <c r="B1115" s="330" t="s">
        <v>2506</v>
      </c>
      <c r="C1115" s="206" t="s">
        <v>2432</v>
      </c>
      <c r="D1115" s="194" t="s">
        <v>2425</v>
      </c>
      <c r="E1115" s="330">
        <v>5000</v>
      </c>
      <c r="F1115" s="194">
        <v>38220090</v>
      </c>
      <c r="G1115" s="212">
        <v>0.18</v>
      </c>
      <c r="H1115" s="197"/>
      <c r="I1115" s="196"/>
      <c r="J1115" s="196"/>
      <c r="K1115" s="196"/>
      <c r="L1115" s="196"/>
      <c r="M1115" s="196"/>
      <c r="N1115" s="196"/>
      <c r="O1115" s="196"/>
      <c r="P1115" s="196"/>
    </row>
    <row r="1116" spans="1:16" ht="15">
      <c r="A1116" s="211" t="s">
        <v>2507</v>
      </c>
      <c r="B1116" s="330" t="s">
        <v>2508</v>
      </c>
      <c r="C1116" s="206" t="s">
        <v>2433</v>
      </c>
      <c r="D1116" s="194" t="s">
        <v>2434</v>
      </c>
      <c r="E1116" s="330">
        <v>750</v>
      </c>
      <c r="F1116" s="194">
        <v>38220090</v>
      </c>
      <c r="G1116" s="212">
        <v>0.18</v>
      </c>
      <c r="H1116" s="197"/>
      <c r="I1116" s="196"/>
      <c r="J1116" s="196"/>
      <c r="K1116" s="196"/>
      <c r="L1116" s="196"/>
      <c r="M1116" s="196"/>
      <c r="N1116" s="196"/>
      <c r="O1116" s="196"/>
      <c r="P1116" s="196"/>
    </row>
    <row r="1117" spans="1:16" ht="15">
      <c r="A1117" s="211" t="s">
        <v>2509</v>
      </c>
      <c r="B1117" s="330" t="s">
        <v>2510</v>
      </c>
      <c r="C1117" s="206" t="s">
        <v>2435</v>
      </c>
      <c r="D1117" s="194" t="s">
        <v>2425</v>
      </c>
      <c r="E1117" s="330">
        <v>4000</v>
      </c>
      <c r="F1117" s="194">
        <v>38220090</v>
      </c>
      <c r="G1117" s="212">
        <v>0.18</v>
      </c>
      <c r="H1117" s="197"/>
      <c r="I1117" s="196"/>
      <c r="J1117" s="196"/>
      <c r="K1117" s="196"/>
      <c r="L1117" s="196"/>
      <c r="M1117" s="196"/>
      <c r="N1117" s="196"/>
      <c r="O1117" s="196"/>
      <c r="P1117" s="196"/>
    </row>
    <row r="1118" spans="1:16" ht="15">
      <c r="A1118" s="211" t="s">
        <v>2511</v>
      </c>
      <c r="B1118" s="330" t="s">
        <v>2512</v>
      </c>
      <c r="C1118" s="206" t="s">
        <v>2436</v>
      </c>
      <c r="D1118" s="194" t="s">
        <v>2425</v>
      </c>
      <c r="E1118" s="330">
        <v>6000</v>
      </c>
      <c r="F1118" s="194">
        <v>38220090</v>
      </c>
      <c r="G1118" s="212">
        <v>0.18</v>
      </c>
      <c r="H1118" s="197"/>
      <c r="I1118" s="196"/>
      <c r="J1118" s="196"/>
      <c r="K1118" s="196"/>
      <c r="L1118" s="196"/>
      <c r="M1118" s="196"/>
      <c r="N1118" s="196"/>
      <c r="O1118" s="196"/>
      <c r="P1118" s="196"/>
    </row>
    <row r="1119" spans="1:16" ht="15">
      <c r="A1119" s="211" t="s">
        <v>2513</v>
      </c>
      <c r="B1119" s="330" t="s">
        <v>2514</v>
      </c>
      <c r="C1119" s="206" t="s">
        <v>2437</v>
      </c>
      <c r="D1119" s="194" t="s">
        <v>2425</v>
      </c>
      <c r="E1119" s="330">
        <v>4000</v>
      </c>
      <c r="F1119" s="194">
        <v>38220090</v>
      </c>
      <c r="G1119" s="212">
        <v>0.18</v>
      </c>
      <c r="H1119" s="197"/>
      <c r="I1119" s="196"/>
      <c r="J1119" s="196"/>
      <c r="K1119" s="196"/>
      <c r="L1119" s="196"/>
      <c r="M1119" s="196"/>
      <c r="N1119" s="196"/>
      <c r="O1119" s="196"/>
      <c r="P1119" s="196"/>
    </row>
    <row r="1120" spans="1:16" ht="15">
      <c r="A1120" s="211" t="s">
        <v>2515</v>
      </c>
      <c r="B1120" s="330" t="s">
        <v>2516</v>
      </c>
      <c r="C1120" s="206" t="s">
        <v>2438</v>
      </c>
      <c r="D1120" s="194" t="s">
        <v>2425</v>
      </c>
      <c r="E1120" s="330">
        <v>4000</v>
      </c>
      <c r="F1120" s="194">
        <v>38220090</v>
      </c>
      <c r="G1120" s="212">
        <v>0.18</v>
      </c>
      <c r="H1120" s="197"/>
      <c r="I1120" s="196"/>
      <c r="J1120" s="196"/>
      <c r="K1120" s="196"/>
      <c r="L1120" s="196"/>
      <c r="M1120" s="196"/>
      <c r="N1120" s="196"/>
      <c r="O1120" s="196"/>
      <c r="P1120" s="196"/>
    </row>
    <row r="1121" spans="1:16" ht="15">
      <c r="A1121" s="211" t="s">
        <v>2517</v>
      </c>
      <c r="B1121" s="330" t="s">
        <v>2518</v>
      </c>
      <c r="C1121" s="206" t="s">
        <v>2439</v>
      </c>
      <c r="D1121" s="194" t="s">
        <v>2425</v>
      </c>
      <c r="E1121" s="330">
        <v>4000</v>
      </c>
      <c r="F1121" s="194">
        <v>38220090</v>
      </c>
      <c r="G1121" s="212">
        <v>0.18</v>
      </c>
      <c r="H1121" s="197"/>
      <c r="I1121" s="196"/>
      <c r="J1121" s="196"/>
      <c r="K1121" s="196"/>
      <c r="L1121" s="196"/>
      <c r="M1121" s="196"/>
      <c r="N1121" s="196"/>
      <c r="O1121" s="196"/>
      <c r="P1121" s="196"/>
    </row>
    <row r="1122" spans="1:16" ht="15">
      <c r="A1122" s="211" t="s">
        <v>2519</v>
      </c>
      <c r="B1122" s="330" t="s">
        <v>2520</v>
      </c>
      <c r="C1122" s="206" t="s">
        <v>2440</v>
      </c>
      <c r="D1122" s="194" t="s">
        <v>2406</v>
      </c>
      <c r="E1122" s="330">
        <v>1700</v>
      </c>
      <c r="F1122" s="194">
        <v>38220090</v>
      </c>
      <c r="G1122" s="212">
        <v>0.18</v>
      </c>
      <c r="H1122" s="197"/>
      <c r="I1122" s="196"/>
      <c r="J1122" s="196"/>
      <c r="K1122" s="196"/>
      <c r="L1122" s="196"/>
      <c r="M1122" s="196"/>
      <c r="N1122" s="196"/>
      <c r="O1122" s="196"/>
      <c r="P1122" s="196"/>
    </row>
    <row r="1123" spans="1:16" ht="15">
      <c r="A1123" s="211" t="s">
        <v>2521</v>
      </c>
      <c r="B1123" s="330" t="s">
        <v>2522</v>
      </c>
      <c r="C1123" s="206" t="s">
        <v>2441</v>
      </c>
      <c r="D1123" s="194" t="s">
        <v>2420</v>
      </c>
      <c r="E1123" s="330">
        <v>2500</v>
      </c>
      <c r="F1123" s="194">
        <v>38220090</v>
      </c>
      <c r="G1123" s="212">
        <v>0.18</v>
      </c>
      <c r="H1123" s="197"/>
      <c r="I1123" s="196"/>
      <c r="J1123" s="196"/>
      <c r="K1123" s="196"/>
      <c r="L1123" s="196"/>
      <c r="M1123" s="196"/>
      <c r="N1123" s="196"/>
      <c r="O1123" s="196"/>
      <c r="P1123" s="196"/>
    </row>
    <row r="1124" spans="1:16" ht="15">
      <c r="A1124" s="211" t="s">
        <v>2523</v>
      </c>
      <c r="B1124" s="330" t="s">
        <v>2524</v>
      </c>
      <c r="C1124" s="216" t="s">
        <v>2442</v>
      </c>
      <c r="D1124" s="194" t="s">
        <v>2406</v>
      </c>
      <c r="E1124" s="330">
        <v>40000</v>
      </c>
      <c r="F1124" s="194">
        <v>38220090</v>
      </c>
      <c r="G1124" s="212">
        <v>0.18</v>
      </c>
      <c r="H1124" s="197"/>
      <c r="I1124" s="196"/>
      <c r="J1124" s="196"/>
      <c r="K1124" s="196"/>
      <c r="L1124" s="196"/>
      <c r="M1124" s="196"/>
      <c r="N1124" s="196"/>
      <c r="O1124" s="196"/>
      <c r="P1124" s="196"/>
    </row>
    <row r="1125" spans="1:16" ht="15">
      <c r="A1125" s="211" t="s">
        <v>2525</v>
      </c>
      <c r="B1125" s="330" t="s">
        <v>2526</v>
      </c>
      <c r="C1125" s="215" t="s">
        <v>2443</v>
      </c>
      <c r="D1125" s="194" t="s">
        <v>2406</v>
      </c>
      <c r="E1125" s="330">
        <v>38000</v>
      </c>
      <c r="F1125" s="194">
        <v>38220090</v>
      </c>
      <c r="G1125" s="212">
        <v>0.18</v>
      </c>
      <c r="H1125" s="197"/>
      <c r="I1125" s="196"/>
      <c r="J1125" s="196"/>
      <c r="K1125" s="196"/>
      <c r="L1125" s="196"/>
      <c r="M1125" s="196"/>
      <c r="N1125" s="196"/>
      <c r="O1125" s="196"/>
      <c r="P1125" s="196"/>
    </row>
    <row r="1126" spans="1:16" ht="15">
      <c r="A1126" s="349" t="s">
        <v>2372</v>
      </c>
      <c r="B1126" s="350"/>
      <c r="C1126" s="350"/>
      <c r="D1126" s="350"/>
      <c r="E1126" s="350"/>
      <c r="F1126" s="350"/>
      <c r="G1126" s="351"/>
      <c r="H1126" s="197"/>
      <c r="I1126" s="196"/>
      <c r="J1126" s="196"/>
      <c r="K1126" s="196"/>
      <c r="L1126" s="196"/>
      <c r="M1126" s="196"/>
      <c r="N1126" s="196"/>
      <c r="O1126" s="196"/>
      <c r="P1126" s="196"/>
    </row>
    <row r="1127" spans="1:16" ht="30">
      <c r="A1127" s="211" t="s">
        <v>2527</v>
      </c>
      <c r="B1127" s="246" t="s">
        <v>2528</v>
      </c>
      <c r="C1127" s="214" t="s">
        <v>2444</v>
      </c>
      <c r="D1127" s="209" t="s">
        <v>2445</v>
      </c>
      <c r="E1127" s="332">
        <v>650</v>
      </c>
      <c r="F1127" s="194">
        <v>998393</v>
      </c>
      <c r="G1127" s="212">
        <v>0.18</v>
      </c>
      <c r="H1127" s="197"/>
      <c r="I1127" s="196"/>
      <c r="J1127" s="196"/>
      <c r="K1127" s="196"/>
      <c r="L1127" s="196"/>
      <c r="M1127" s="196"/>
      <c r="N1127" s="196"/>
      <c r="O1127" s="196"/>
      <c r="P1127" s="196"/>
    </row>
    <row r="1128" spans="1:16" ht="15">
      <c r="A1128" s="211" t="s">
        <v>2529</v>
      </c>
      <c r="B1128" s="330" t="s">
        <v>2530</v>
      </c>
      <c r="C1128" s="214" t="s">
        <v>2550</v>
      </c>
      <c r="D1128" s="209" t="s">
        <v>2446</v>
      </c>
      <c r="E1128" s="332" t="s">
        <v>2338</v>
      </c>
      <c r="F1128" s="194">
        <v>998393</v>
      </c>
      <c r="G1128" s="212">
        <v>0.18</v>
      </c>
      <c r="H1128" s="197"/>
      <c r="I1128" s="196"/>
      <c r="J1128" s="196"/>
      <c r="K1128" s="196"/>
      <c r="L1128" s="196"/>
      <c r="M1128" s="196"/>
      <c r="N1128" s="196"/>
      <c r="O1128" s="196"/>
      <c r="P1128" s="196"/>
    </row>
    <row r="1129" spans="1:16" ht="15">
      <c r="A1129" s="211" t="s">
        <v>2531</v>
      </c>
      <c r="B1129" s="330" t="s">
        <v>2532</v>
      </c>
      <c r="C1129" s="208" t="s">
        <v>2447</v>
      </c>
      <c r="D1129" s="209" t="s">
        <v>2446</v>
      </c>
      <c r="E1129" s="332" t="s">
        <v>2338</v>
      </c>
      <c r="F1129" s="194">
        <v>998393</v>
      </c>
      <c r="G1129" s="212">
        <v>0.18</v>
      </c>
      <c r="H1129" s="197"/>
      <c r="I1129" s="196"/>
      <c r="J1129" s="196"/>
      <c r="K1129" s="196"/>
      <c r="L1129" s="196"/>
      <c r="M1129" s="196"/>
      <c r="N1129" s="196"/>
      <c r="O1129" s="196"/>
      <c r="P1129" s="196"/>
    </row>
    <row r="1130" spans="1:16" ht="15">
      <c r="A1130" s="211" t="s">
        <v>2533</v>
      </c>
      <c r="B1130" s="330" t="s">
        <v>2534</v>
      </c>
      <c r="C1130" s="208" t="s">
        <v>2448</v>
      </c>
      <c r="D1130" s="209" t="s">
        <v>2446</v>
      </c>
      <c r="E1130" s="332" t="s">
        <v>2338</v>
      </c>
      <c r="F1130" s="194">
        <v>998393</v>
      </c>
      <c r="G1130" s="212">
        <v>0.18</v>
      </c>
      <c r="H1130" s="197"/>
      <c r="I1130" s="196"/>
      <c r="J1130" s="196"/>
      <c r="K1130" s="196"/>
      <c r="L1130" s="196"/>
      <c r="M1130" s="196"/>
      <c r="N1130" s="196"/>
      <c r="O1130" s="196"/>
      <c r="P1130" s="196"/>
    </row>
    <row r="1131" spans="1:16" ht="15">
      <c r="A1131" s="211" t="s">
        <v>2535</v>
      </c>
      <c r="B1131" s="330" t="s">
        <v>2536</v>
      </c>
      <c r="C1131" s="208" t="s">
        <v>2449</v>
      </c>
      <c r="D1131" s="194" t="s">
        <v>2450</v>
      </c>
      <c r="E1131" s="332" t="s">
        <v>2338</v>
      </c>
      <c r="F1131" s="194">
        <v>998393</v>
      </c>
      <c r="G1131" s="212">
        <v>0.18</v>
      </c>
      <c r="H1131" s="197"/>
      <c r="I1131" s="196"/>
      <c r="J1131" s="196"/>
      <c r="K1131" s="196"/>
      <c r="L1131" s="196"/>
      <c r="M1131" s="196"/>
      <c r="N1131" s="196"/>
      <c r="O1131" s="196"/>
      <c r="P1131" s="196"/>
    </row>
    <row r="1132" spans="1:16" ht="15">
      <c r="A1132" s="211" t="s">
        <v>2537</v>
      </c>
      <c r="B1132" s="330" t="s">
        <v>2538</v>
      </c>
      <c r="C1132" s="208" t="s">
        <v>2449</v>
      </c>
      <c r="D1132" s="194" t="s">
        <v>2451</v>
      </c>
      <c r="E1132" s="332" t="s">
        <v>2338</v>
      </c>
      <c r="F1132" s="194">
        <v>998393</v>
      </c>
      <c r="G1132" s="212">
        <v>0.18</v>
      </c>
      <c r="H1132" s="197"/>
      <c r="I1132" s="196"/>
      <c r="J1132" s="196"/>
      <c r="K1132" s="196"/>
      <c r="L1132" s="196"/>
      <c r="M1132" s="196"/>
      <c r="N1132" s="196"/>
      <c r="O1132" s="196"/>
      <c r="P1132" s="196"/>
    </row>
    <row r="1133" spans="1:16" ht="15">
      <c r="A1133" s="211" t="s">
        <v>2539</v>
      </c>
      <c r="B1133" s="330" t="s">
        <v>2540</v>
      </c>
      <c r="C1133" s="208" t="s">
        <v>2449</v>
      </c>
      <c r="D1133" s="194" t="s">
        <v>2452</v>
      </c>
      <c r="E1133" s="332" t="s">
        <v>2338</v>
      </c>
      <c r="F1133" s="194">
        <v>998393</v>
      </c>
      <c r="G1133" s="212">
        <v>0.18</v>
      </c>
      <c r="H1133" s="197"/>
      <c r="I1133" s="196"/>
      <c r="J1133" s="196"/>
      <c r="K1133" s="196"/>
      <c r="L1133" s="196"/>
      <c r="M1133" s="196"/>
      <c r="N1133" s="196"/>
      <c r="O1133" s="196"/>
      <c r="P1133" s="196"/>
    </row>
    <row r="1134" spans="1:16" ht="28.5">
      <c r="A1134" s="217" t="s">
        <v>2541</v>
      </c>
      <c r="B1134" s="336" t="s">
        <v>2542</v>
      </c>
      <c r="C1134" s="216" t="s">
        <v>2453</v>
      </c>
      <c r="D1134" s="218" t="s">
        <v>2446</v>
      </c>
      <c r="E1134" s="332">
        <v>8500</v>
      </c>
      <c r="F1134" s="219">
        <v>998393</v>
      </c>
      <c r="G1134" s="220">
        <v>0.18</v>
      </c>
      <c r="H1134" s="197"/>
      <c r="I1134" s="196"/>
      <c r="J1134" s="196"/>
      <c r="K1134" s="196"/>
      <c r="L1134" s="196"/>
      <c r="M1134" s="196"/>
      <c r="N1134" s="196"/>
      <c r="O1134" s="196"/>
      <c r="P1134" s="196"/>
    </row>
    <row r="1135" spans="1:16" ht="28.5">
      <c r="A1135" s="217" t="s">
        <v>2543</v>
      </c>
      <c r="B1135" s="336" t="s">
        <v>2544</v>
      </c>
      <c r="C1135" s="216" t="s">
        <v>2454</v>
      </c>
      <c r="D1135" s="218" t="s">
        <v>2446</v>
      </c>
      <c r="E1135" s="332">
        <v>8500</v>
      </c>
      <c r="F1135" s="219">
        <v>998393</v>
      </c>
      <c r="G1135" s="220">
        <v>0.18</v>
      </c>
      <c r="H1135" s="197"/>
      <c r="I1135" s="196"/>
      <c r="J1135" s="196"/>
      <c r="K1135" s="196"/>
      <c r="L1135" s="196"/>
      <c r="M1135" s="196"/>
      <c r="N1135" s="196"/>
      <c r="O1135" s="196"/>
      <c r="P1135" s="196"/>
    </row>
    <row r="1136" spans="1:16" ht="15">
      <c r="A1136" s="217" t="s">
        <v>2545</v>
      </c>
      <c r="B1136" s="336" t="s">
        <v>2546</v>
      </c>
      <c r="C1136" s="216" t="s">
        <v>2455</v>
      </c>
      <c r="D1136" s="218" t="s">
        <v>2446</v>
      </c>
      <c r="E1136" s="332">
        <v>8500</v>
      </c>
      <c r="F1136" s="219">
        <v>998393</v>
      </c>
      <c r="G1136" s="220">
        <v>0.18</v>
      </c>
      <c r="H1136" s="197"/>
      <c r="I1136" s="196"/>
      <c r="J1136" s="196"/>
      <c r="K1136" s="196"/>
      <c r="L1136" s="196"/>
      <c r="M1136" s="196"/>
      <c r="N1136" s="196"/>
      <c r="O1136" s="196"/>
      <c r="P1136" s="196"/>
    </row>
    <row r="1137" spans="1:16" ht="15">
      <c r="A1137" s="217" t="s">
        <v>2547</v>
      </c>
      <c r="B1137" s="337" t="s">
        <v>2548</v>
      </c>
      <c r="C1137" s="221" t="s">
        <v>2456</v>
      </c>
      <c r="D1137" s="222" t="s">
        <v>2446</v>
      </c>
      <c r="E1137" s="332" t="s">
        <v>2338</v>
      </c>
      <c r="F1137" s="223">
        <v>998393</v>
      </c>
      <c r="G1137" s="224">
        <v>0.18</v>
      </c>
      <c r="H1137" s="197"/>
      <c r="I1137" s="196"/>
      <c r="J1137" s="196"/>
      <c r="K1137" s="196"/>
      <c r="L1137" s="196"/>
      <c r="M1137" s="196"/>
      <c r="N1137" s="196"/>
      <c r="O1137" s="196"/>
      <c r="P1137" s="196"/>
    </row>
    <row r="1138" spans="1:16" ht="15">
      <c r="A1138" s="217" t="s">
        <v>2559</v>
      </c>
      <c r="B1138" s="336" t="s">
        <v>2552</v>
      </c>
      <c r="C1138" s="221" t="s">
        <v>2551</v>
      </c>
      <c r="D1138" s="218" t="s">
        <v>2446</v>
      </c>
      <c r="E1138" s="332" t="s">
        <v>2338</v>
      </c>
      <c r="F1138" s="223">
        <v>998393</v>
      </c>
      <c r="G1138" s="220">
        <v>0.18</v>
      </c>
      <c r="H1138" s="197"/>
      <c r="I1138" s="196"/>
      <c r="J1138" s="196"/>
      <c r="K1138" s="196"/>
      <c r="L1138" s="196"/>
      <c r="M1138" s="196"/>
      <c r="N1138" s="196"/>
      <c r="O1138" s="196"/>
      <c r="P1138" s="196"/>
    </row>
    <row r="1139" spans="1:16" ht="15">
      <c r="A1139" s="217" t="s">
        <v>2560</v>
      </c>
      <c r="B1139" s="337" t="s">
        <v>2554</v>
      </c>
      <c r="C1139" s="221" t="s">
        <v>2553</v>
      </c>
      <c r="D1139" s="222" t="s">
        <v>2446</v>
      </c>
      <c r="E1139" s="332" t="s">
        <v>2338</v>
      </c>
      <c r="F1139" s="219">
        <v>998393</v>
      </c>
      <c r="G1139" s="224">
        <v>0.18</v>
      </c>
      <c r="H1139" s="197"/>
      <c r="I1139" s="196"/>
      <c r="J1139" s="196"/>
      <c r="K1139" s="196"/>
      <c r="L1139" s="196"/>
      <c r="M1139" s="196"/>
      <c r="N1139" s="196"/>
      <c r="O1139" s="196"/>
      <c r="P1139" s="196"/>
    </row>
    <row r="1140" spans="1:16" ht="15">
      <c r="A1140" s="227" t="s">
        <v>2561</v>
      </c>
      <c r="B1140" s="336" t="s">
        <v>2555</v>
      </c>
      <c r="C1140" s="221" t="s">
        <v>2556</v>
      </c>
      <c r="D1140" s="218" t="s">
        <v>2446</v>
      </c>
      <c r="E1140" s="332" t="s">
        <v>2338</v>
      </c>
      <c r="F1140" s="223">
        <v>998393</v>
      </c>
      <c r="G1140" s="220">
        <v>0.18</v>
      </c>
      <c r="H1140" s="197"/>
      <c r="I1140" s="196"/>
      <c r="J1140" s="196"/>
      <c r="K1140" s="196"/>
      <c r="L1140" s="196"/>
      <c r="M1140" s="196"/>
      <c r="N1140" s="196"/>
      <c r="O1140" s="196"/>
      <c r="P1140" s="196"/>
    </row>
    <row r="1141" spans="1:16" ht="15">
      <c r="A1141" s="217" t="s">
        <v>2562</v>
      </c>
      <c r="B1141" s="337" t="s">
        <v>2557</v>
      </c>
      <c r="C1141" s="221" t="s">
        <v>2558</v>
      </c>
      <c r="D1141" s="222" t="s">
        <v>2446</v>
      </c>
      <c r="E1141" s="333" t="s">
        <v>2338</v>
      </c>
      <c r="F1141" s="223">
        <v>998393</v>
      </c>
      <c r="G1141" s="224">
        <v>0.18</v>
      </c>
      <c r="H1141" s="197"/>
      <c r="I1141" s="196"/>
      <c r="J1141" s="196"/>
      <c r="K1141" s="196"/>
      <c r="L1141" s="196"/>
      <c r="M1141" s="196"/>
      <c r="N1141" s="196"/>
      <c r="O1141" s="196"/>
      <c r="P1141" s="196"/>
    </row>
    <row r="1142" spans="1:16" ht="15">
      <c r="A1142" s="131"/>
      <c r="B1142" s="18"/>
      <c r="C1142" s="20" t="s">
        <v>1051</v>
      </c>
      <c r="D1142" s="50"/>
      <c r="E1142" s="323"/>
      <c r="F1142" s="18"/>
      <c r="G1142" s="135"/>
      <c r="H1142" s="197"/>
      <c r="I1142" s="196"/>
      <c r="J1142" s="196"/>
      <c r="K1142" s="196"/>
      <c r="L1142" s="196"/>
      <c r="M1142" s="196"/>
      <c r="N1142" s="196"/>
      <c r="O1142" s="196"/>
      <c r="P1142" s="196"/>
    </row>
    <row r="1143" spans="1:16" ht="45">
      <c r="A1143" s="131" t="s">
        <v>1061</v>
      </c>
      <c r="B1143" s="50" t="s">
        <v>1062</v>
      </c>
      <c r="C1143" s="31" t="s">
        <v>1063</v>
      </c>
      <c r="D1143" s="50" t="s">
        <v>16</v>
      </c>
      <c r="E1143" s="318">
        <v>5690</v>
      </c>
      <c r="F1143" s="18">
        <v>998349</v>
      </c>
      <c r="G1143" s="135">
        <v>0.18</v>
      </c>
      <c r="H1143" s="197"/>
      <c r="I1143" s="196"/>
      <c r="J1143" s="196"/>
      <c r="K1143" s="196"/>
      <c r="L1143" s="196"/>
      <c r="M1143" s="196"/>
      <c r="N1143" s="196"/>
      <c r="O1143" s="196"/>
      <c r="P1143" s="196"/>
    </row>
    <row r="1144" spans="1:16" ht="30">
      <c r="A1144" s="131" t="s">
        <v>1064</v>
      </c>
      <c r="B1144" s="50" t="s">
        <v>1065</v>
      </c>
      <c r="C1144" s="31" t="s">
        <v>1066</v>
      </c>
      <c r="D1144" s="50" t="s">
        <v>16</v>
      </c>
      <c r="E1144" s="318">
        <v>32320</v>
      </c>
      <c r="F1144" s="18">
        <v>998349</v>
      </c>
      <c r="G1144" s="135">
        <v>0.18</v>
      </c>
      <c r="H1144" s="197"/>
      <c r="I1144" s="196"/>
      <c r="J1144" s="196"/>
      <c r="K1144" s="196"/>
      <c r="L1144" s="196"/>
      <c r="M1144" s="196"/>
      <c r="N1144" s="196"/>
      <c r="O1144" s="196"/>
      <c r="P1144" s="196"/>
    </row>
    <row r="1145" spans="1:16" ht="15">
      <c r="A1145" s="131" t="s">
        <v>1067</v>
      </c>
      <c r="B1145" s="50" t="s">
        <v>1068</v>
      </c>
      <c r="C1145" s="31" t="s">
        <v>1069</v>
      </c>
      <c r="D1145" s="50" t="s">
        <v>16</v>
      </c>
      <c r="E1145" s="318">
        <v>2700</v>
      </c>
      <c r="F1145" s="18">
        <v>998349</v>
      </c>
      <c r="G1145" s="135">
        <v>0.18</v>
      </c>
      <c r="H1145" s="199"/>
      <c r="I1145" s="196"/>
      <c r="J1145" s="196"/>
      <c r="K1145" s="196"/>
      <c r="L1145" s="196"/>
      <c r="M1145" s="196"/>
      <c r="N1145" s="196"/>
      <c r="O1145" s="196"/>
      <c r="P1145" s="196"/>
    </row>
    <row r="1146" spans="1:16" ht="30">
      <c r="A1146" s="131" t="s">
        <v>1070</v>
      </c>
      <c r="B1146" s="50" t="s">
        <v>1071</v>
      </c>
      <c r="C1146" s="31" t="s">
        <v>1072</v>
      </c>
      <c r="D1146" s="50" t="s">
        <v>16</v>
      </c>
      <c r="E1146" s="318">
        <v>23400</v>
      </c>
      <c r="F1146" s="18">
        <v>998349</v>
      </c>
      <c r="G1146" s="135">
        <v>0.18</v>
      </c>
      <c r="H1146" s="199"/>
      <c r="I1146" s="196"/>
      <c r="J1146" s="196"/>
      <c r="K1146" s="196"/>
      <c r="L1146" s="196"/>
      <c r="M1146" s="196"/>
      <c r="N1146" s="196"/>
      <c r="O1146" s="196"/>
      <c r="P1146" s="196"/>
    </row>
    <row r="1147" spans="1:16" ht="15">
      <c r="A1147" s="268" t="s">
        <v>1123</v>
      </c>
      <c r="B1147" s="50" t="s">
        <v>1124</v>
      </c>
      <c r="C1147" s="31" t="s">
        <v>1125</v>
      </c>
      <c r="D1147" s="50" t="s">
        <v>252</v>
      </c>
      <c r="E1147" s="318" t="s">
        <v>2338</v>
      </c>
      <c r="F1147" s="18">
        <v>998349</v>
      </c>
      <c r="G1147" s="135">
        <v>0.18</v>
      </c>
      <c r="H1147" s="199"/>
      <c r="I1147" s="196"/>
      <c r="J1147" s="196"/>
      <c r="K1147" s="196"/>
      <c r="L1147" s="196"/>
      <c r="M1147" s="196"/>
      <c r="N1147" s="196"/>
      <c r="O1147" s="196"/>
      <c r="P1147" s="196"/>
    </row>
    <row r="1148" spans="1:16" ht="30">
      <c r="A1148" s="131" t="s">
        <v>1126</v>
      </c>
      <c r="B1148" s="50" t="s">
        <v>1127</v>
      </c>
      <c r="C1148" s="31" t="s">
        <v>1128</v>
      </c>
      <c r="D1148" s="50" t="s">
        <v>252</v>
      </c>
      <c r="E1148" s="318" t="s">
        <v>2338</v>
      </c>
      <c r="F1148" s="18">
        <v>998349</v>
      </c>
      <c r="G1148" s="135">
        <v>0.18</v>
      </c>
      <c r="H1148" s="199"/>
      <c r="I1148" s="196"/>
      <c r="J1148" s="196"/>
      <c r="K1148" s="196"/>
      <c r="L1148" s="196"/>
      <c r="M1148" s="196"/>
      <c r="N1148" s="196"/>
      <c r="O1148" s="196"/>
      <c r="P1148" s="196"/>
    </row>
    <row r="1149" spans="1:16" ht="30">
      <c r="A1149" s="131" t="s">
        <v>1129</v>
      </c>
      <c r="B1149" s="50" t="s">
        <v>1130</v>
      </c>
      <c r="C1149" s="31" t="s">
        <v>1131</v>
      </c>
      <c r="D1149" s="50" t="s">
        <v>252</v>
      </c>
      <c r="E1149" s="318" t="s">
        <v>2338</v>
      </c>
      <c r="F1149" s="18">
        <v>998349</v>
      </c>
      <c r="G1149" s="135">
        <v>0.18</v>
      </c>
      <c r="H1149" s="199"/>
      <c r="I1149" s="196"/>
      <c r="J1149" s="196"/>
      <c r="K1149" s="196"/>
      <c r="L1149" s="196"/>
      <c r="M1149" s="196"/>
      <c r="N1149" s="196"/>
      <c r="O1149" s="196"/>
      <c r="P1149" s="196"/>
    </row>
    <row r="1150" spans="1:16" ht="15">
      <c r="A1150" s="131" t="s">
        <v>1132</v>
      </c>
      <c r="B1150" s="50" t="s">
        <v>1133</v>
      </c>
      <c r="C1150" s="31" t="s">
        <v>1134</v>
      </c>
      <c r="D1150" s="50" t="s">
        <v>252</v>
      </c>
      <c r="E1150" s="318" t="s">
        <v>2338</v>
      </c>
      <c r="F1150" s="18">
        <v>998349</v>
      </c>
      <c r="G1150" s="135">
        <v>0.18</v>
      </c>
      <c r="H1150" s="199"/>
      <c r="I1150" s="196"/>
      <c r="J1150" s="196"/>
      <c r="K1150" s="196"/>
      <c r="L1150" s="196"/>
      <c r="M1150" s="196"/>
      <c r="N1150" s="196"/>
      <c r="O1150" s="196"/>
      <c r="P1150" s="196"/>
    </row>
    <row r="1151" spans="1:16" ht="15">
      <c r="A1151" s="146" t="s">
        <v>1135</v>
      </c>
      <c r="B1151" s="59" t="s">
        <v>1136</v>
      </c>
      <c r="C1151" s="63" t="s">
        <v>1137</v>
      </c>
      <c r="D1151" s="50" t="s">
        <v>252</v>
      </c>
      <c r="E1151" s="318" t="s">
        <v>2338</v>
      </c>
      <c r="F1151" s="18">
        <v>998349</v>
      </c>
      <c r="G1151" s="135">
        <v>0.18</v>
      </c>
      <c r="H1151" s="199"/>
      <c r="I1151" s="196"/>
      <c r="J1151" s="196"/>
      <c r="K1151" s="196"/>
      <c r="L1151" s="196"/>
      <c r="M1151" s="196"/>
      <c r="N1151" s="196"/>
      <c r="O1151" s="196"/>
      <c r="P1151" s="196"/>
    </row>
    <row r="1152" spans="1:16" ht="30">
      <c r="A1152" s="131" t="s">
        <v>1138</v>
      </c>
      <c r="B1152" s="50" t="s">
        <v>1139</v>
      </c>
      <c r="C1152" s="21" t="s">
        <v>1140</v>
      </c>
      <c r="D1152" s="50" t="s">
        <v>252</v>
      </c>
      <c r="E1152" s="318" t="s">
        <v>2338</v>
      </c>
      <c r="F1152" s="18">
        <v>998349</v>
      </c>
      <c r="G1152" s="135">
        <v>0.18</v>
      </c>
      <c r="H1152" s="199"/>
      <c r="I1152" s="196"/>
      <c r="J1152" s="196"/>
      <c r="K1152" s="196"/>
      <c r="L1152" s="196"/>
      <c r="M1152" s="196"/>
      <c r="N1152" s="196"/>
      <c r="O1152" s="196"/>
      <c r="P1152" s="196"/>
    </row>
    <row r="1153" spans="1:16" ht="15">
      <c r="A1153" s="131" t="s">
        <v>1141</v>
      </c>
      <c r="B1153" s="50" t="s">
        <v>1142</v>
      </c>
      <c r="C1153" s="21" t="s">
        <v>1143</v>
      </c>
      <c r="D1153" s="50" t="s">
        <v>252</v>
      </c>
      <c r="E1153" s="318" t="s">
        <v>2338</v>
      </c>
      <c r="F1153" s="18">
        <v>998349</v>
      </c>
      <c r="G1153" s="135">
        <v>0.18</v>
      </c>
      <c r="H1153" s="199"/>
      <c r="I1153" s="196"/>
      <c r="J1153" s="196"/>
      <c r="K1153" s="196"/>
      <c r="L1153" s="196"/>
      <c r="M1153" s="196"/>
      <c r="N1153" s="196"/>
      <c r="O1153" s="196"/>
      <c r="P1153" s="196"/>
    </row>
    <row r="1154" spans="1:16" ht="15">
      <c r="A1154" s="131" t="s">
        <v>1144</v>
      </c>
      <c r="B1154" s="50" t="s">
        <v>1145</v>
      </c>
      <c r="C1154" s="21" t="s">
        <v>1146</v>
      </c>
      <c r="D1154" s="50" t="s">
        <v>252</v>
      </c>
      <c r="E1154" s="318" t="s">
        <v>2338</v>
      </c>
      <c r="F1154" s="18">
        <v>998349</v>
      </c>
      <c r="G1154" s="135">
        <v>0.18</v>
      </c>
      <c r="H1154" s="199"/>
      <c r="I1154" s="196"/>
      <c r="J1154" s="196"/>
      <c r="K1154" s="196"/>
      <c r="L1154" s="196"/>
      <c r="M1154" s="196"/>
      <c r="N1154" s="196"/>
      <c r="O1154" s="196"/>
      <c r="P1154" s="196"/>
    </row>
    <row r="1155" spans="1:16" ht="15">
      <c r="A1155" s="131" t="s">
        <v>1147</v>
      </c>
      <c r="B1155" s="50" t="s">
        <v>1148</v>
      </c>
      <c r="C1155" s="21" t="s">
        <v>1149</v>
      </c>
      <c r="D1155" s="50" t="s">
        <v>252</v>
      </c>
      <c r="E1155" s="318" t="s">
        <v>2338</v>
      </c>
      <c r="F1155" s="18">
        <v>998349</v>
      </c>
      <c r="G1155" s="135">
        <v>0.18</v>
      </c>
      <c r="H1155" s="199"/>
      <c r="I1155" s="196"/>
      <c r="J1155" s="196"/>
      <c r="K1155" s="196"/>
      <c r="L1155" s="196"/>
      <c r="M1155" s="196"/>
      <c r="N1155" s="196"/>
      <c r="O1155" s="196"/>
      <c r="P1155" s="196"/>
    </row>
    <row r="1156" spans="1:16" ht="30">
      <c r="A1156" s="131" t="s">
        <v>1150</v>
      </c>
      <c r="B1156" s="50" t="s">
        <v>1151</v>
      </c>
      <c r="C1156" s="21" t="s">
        <v>1152</v>
      </c>
      <c r="D1156" s="50" t="s">
        <v>252</v>
      </c>
      <c r="E1156" s="318" t="s">
        <v>2338</v>
      </c>
      <c r="F1156" s="18">
        <v>998349</v>
      </c>
      <c r="G1156" s="135">
        <v>0.18</v>
      </c>
      <c r="H1156" s="199"/>
      <c r="I1156" s="196"/>
      <c r="J1156" s="196"/>
      <c r="K1156" s="196"/>
      <c r="L1156" s="196"/>
      <c r="M1156" s="196"/>
      <c r="N1156" s="196"/>
      <c r="O1156" s="196"/>
      <c r="P1156" s="196"/>
    </row>
    <row r="1157" spans="1:16" ht="15">
      <c r="A1157" s="131" t="s">
        <v>1153</v>
      </c>
      <c r="B1157" s="50" t="s">
        <v>1154</v>
      </c>
      <c r="C1157" s="63" t="s">
        <v>1155</v>
      </c>
      <c r="D1157" s="50" t="s">
        <v>252</v>
      </c>
      <c r="E1157" s="318" t="s">
        <v>2338</v>
      </c>
      <c r="F1157" s="18">
        <v>998349</v>
      </c>
      <c r="G1157" s="135">
        <v>0.18</v>
      </c>
      <c r="H1157" s="199"/>
      <c r="I1157" s="196"/>
      <c r="J1157" s="196"/>
      <c r="K1157" s="196"/>
      <c r="L1157" s="196"/>
      <c r="M1157" s="196"/>
      <c r="N1157" s="196"/>
      <c r="O1157" s="196"/>
      <c r="P1157" s="196"/>
    </row>
    <row r="1158" spans="1:16" ht="30">
      <c r="A1158" s="211" t="s">
        <v>2559</v>
      </c>
      <c r="B1158" s="338" t="s">
        <v>2552</v>
      </c>
      <c r="C1158" s="256" t="s">
        <v>2583</v>
      </c>
      <c r="D1158" s="255" t="s">
        <v>252</v>
      </c>
      <c r="E1158" s="334" t="s">
        <v>2338</v>
      </c>
      <c r="F1158" s="248">
        <v>998349</v>
      </c>
      <c r="G1158" s="212">
        <v>0.18</v>
      </c>
      <c r="H1158" s="199"/>
      <c r="I1158" s="196"/>
      <c r="J1158" s="196"/>
      <c r="K1158" s="196"/>
      <c r="L1158" s="196"/>
      <c r="M1158" s="196"/>
      <c r="N1158" s="196"/>
      <c r="O1158" s="196"/>
      <c r="P1158" s="196"/>
    </row>
    <row r="1159" spans="1:16" s="144" customFormat="1" ht="45">
      <c r="A1159" s="211" t="s">
        <v>2560</v>
      </c>
      <c r="B1159" s="338" t="s">
        <v>2554</v>
      </c>
      <c r="C1159" s="256" t="s">
        <v>2584</v>
      </c>
      <c r="D1159" s="255" t="s">
        <v>252</v>
      </c>
      <c r="E1159" s="334" t="s">
        <v>2338</v>
      </c>
      <c r="F1159" s="248">
        <v>998349</v>
      </c>
      <c r="G1159" s="212">
        <v>0.18</v>
      </c>
      <c r="H1159" s="225"/>
      <c r="I1159" s="201"/>
      <c r="J1159" s="226"/>
      <c r="K1159" s="226"/>
      <c r="L1159" s="226"/>
      <c r="M1159" s="226"/>
      <c r="N1159" s="226"/>
      <c r="O1159" s="226"/>
      <c r="P1159" s="226"/>
    </row>
    <row r="1160" spans="1:16" s="144" customFormat="1" ht="60">
      <c r="A1160" s="211" t="s">
        <v>2561</v>
      </c>
      <c r="B1160" s="338" t="s">
        <v>2555</v>
      </c>
      <c r="C1160" s="256" t="s">
        <v>2585</v>
      </c>
      <c r="D1160" s="255" t="s">
        <v>252</v>
      </c>
      <c r="E1160" s="334" t="s">
        <v>2338</v>
      </c>
      <c r="F1160" s="248">
        <v>998349</v>
      </c>
      <c r="G1160" s="212">
        <v>0.18</v>
      </c>
      <c r="H1160" s="225"/>
      <c r="I1160" s="201"/>
      <c r="J1160" s="226"/>
      <c r="K1160" s="226"/>
      <c r="L1160" s="226"/>
      <c r="M1160" s="226"/>
      <c r="N1160" s="226"/>
      <c r="O1160" s="226"/>
      <c r="P1160" s="226"/>
    </row>
    <row r="1161" spans="1:16" s="144" customFormat="1" ht="75">
      <c r="A1161" s="211" t="s">
        <v>2562</v>
      </c>
      <c r="B1161" s="338" t="s">
        <v>2557</v>
      </c>
      <c r="C1161" s="256" t="s">
        <v>2586</v>
      </c>
      <c r="D1161" s="255" t="s">
        <v>252</v>
      </c>
      <c r="E1161" s="334" t="s">
        <v>2338</v>
      </c>
      <c r="F1161" s="248">
        <v>998349</v>
      </c>
      <c r="G1161" s="212">
        <v>0.18</v>
      </c>
      <c r="H1161" s="225"/>
      <c r="I1161" s="201"/>
      <c r="J1161" s="226"/>
      <c r="K1161" s="226"/>
      <c r="L1161" s="226"/>
      <c r="M1161" s="226"/>
      <c r="N1161" s="226"/>
      <c r="O1161" s="226"/>
      <c r="P1161" s="226"/>
    </row>
    <row r="1162" spans="1:16" s="144" customFormat="1" ht="35.1" customHeight="1">
      <c r="A1162" s="211" t="s">
        <v>2588</v>
      </c>
      <c r="B1162" s="338" t="s">
        <v>2587</v>
      </c>
      <c r="C1162" s="256" t="s">
        <v>2607</v>
      </c>
      <c r="D1162" s="255" t="s">
        <v>252</v>
      </c>
      <c r="E1162" s="334" t="s">
        <v>2338</v>
      </c>
      <c r="F1162" s="248">
        <v>998349</v>
      </c>
      <c r="G1162" s="212">
        <v>0.18</v>
      </c>
      <c r="H1162" s="225"/>
      <c r="I1162" s="201"/>
      <c r="J1162" s="226"/>
      <c r="K1162" s="226"/>
      <c r="L1162" s="226"/>
      <c r="M1162" s="226"/>
      <c r="N1162" s="226"/>
      <c r="O1162" s="226"/>
      <c r="P1162" s="226"/>
    </row>
    <row r="1163" spans="1:16" ht="42" customHeight="1">
      <c r="A1163" s="211" t="s">
        <v>2590</v>
      </c>
      <c r="B1163" s="338" t="s">
        <v>2589</v>
      </c>
      <c r="C1163" s="256" t="s">
        <v>2591</v>
      </c>
      <c r="D1163" s="255" t="s">
        <v>252</v>
      </c>
      <c r="E1163" s="334" t="s">
        <v>2338</v>
      </c>
      <c r="F1163" s="248">
        <v>998349</v>
      </c>
      <c r="G1163" s="212">
        <v>0.18</v>
      </c>
      <c r="H1163" s="204"/>
      <c r="I1163" s="204"/>
      <c r="J1163" s="196"/>
      <c r="K1163" s="196"/>
      <c r="L1163" s="196"/>
      <c r="M1163" s="196"/>
      <c r="N1163" s="196"/>
      <c r="O1163" s="196"/>
      <c r="P1163" s="196"/>
    </row>
    <row r="1164" spans="1:16" ht="35.1" customHeight="1">
      <c r="A1164" s="211" t="s">
        <v>2593</v>
      </c>
      <c r="B1164" s="338" t="s">
        <v>2592</v>
      </c>
      <c r="C1164" s="256" t="s">
        <v>2594</v>
      </c>
      <c r="D1164" s="255" t="s">
        <v>252</v>
      </c>
      <c r="E1164" s="334" t="s">
        <v>2338</v>
      </c>
      <c r="F1164" s="248">
        <v>998349</v>
      </c>
      <c r="G1164" s="212">
        <v>0.18</v>
      </c>
      <c r="H1164" s="204"/>
      <c r="I1164" s="204"/>
      <c r="J1164" s="196"/>
      <c r="K1164" s="196"/>
      <c r="L1164" s="196"/>
      <c r="M1164" s="196"/>
      <c r="N1164" s="196"/>
      <c r="O1164" s="196"/>
      <c r="P1164" s="196"/>
    </row>
    <row r="1165" spans="1:16" ht="35.1" customHeight="1">
      <c r="A1165" s="211" t="s">
        <v>2596</v>
      </c>
      <c r="B1165" s="338" t="s">
        <v>2595</v>
      </c>
      <c r="C1165" s="256" t="s">
        <v>2597</v>
      </c>
      <c r="D1165" s="255" t="s">
        <v>252</v>
      </c>
      <c r="E1165" s="334" t="s">
        <v>2338</v>
      </c>
      <c r="F1165" s="248">
        <v>998349</v>
      </c>
      <c r="G1165" s="212">
        <v>0.18</v>
      </c>
      <c r="H1165" s="204"/>
      <c r="I1165" s="204"/>
      <c r="J1165" s="196"/>
      <c r="K1165" s="196"/>
      <c r="L1165" s="196"/>
      <c r="M1165" s="196"/>
      <c r="N1165" s="196"/>
      <c r="O1165" s="196"/>
      <c r="P1165" s="196"/>
    </row>
    <row r="1166" spans="1:16" ht="39" customHeight="1">
      <c r="A1166" s="211" t="s">
        <v>2599</v>
      </c>
      <c r="B1166" s="338" t="s">
        <v>2598</v>
      </c>
      <c r="C1166" s="256" t="s">
        <v>2600</v>
      </c>
      <c r="D1166" s="255" t="s">
        <v>252</v>
      </c>
      <c r="E1166" s="334" t="s">
        <v>2338</v>
      </c>
      <c r="F1166" s="248">
        <v>998349</v>
      </c>
      <c r="G1166" s="212">
        <v>0.18</v>
      </c>
      <c r="H1166" s="204"/>
      <c r="I1166" s="204"/>
      <c r="J1166" s="196"/>
      <c r="K1166" s="196"/>
      <c r="L1166" s="196"/>
      <c r="M1166" s="196"/>
      <c r="N1166" s="196"/>
      <c r="O1166" s="196"/>
      <c r="P1166" s="196"/>
    </row>
    <row r="1167" spans="1:16" ht="35.1" customHeight="1">
      <c r="A1167" s="211" t="s">
        <v>2602</v>
      </c>
      <c r="B1167" s="338" t="s">
        <v>2601</v>
      </c>
      <c r="C1167" s="257" t="s">
        <v>2603</v>
      </c>
      <c r="D1167" s="255" t="s">
        <v>252</v>
      </c>
      <c r="E1167" s="334" t="s">
        <v>2338</v>
      </c>
      <c r="F1167" s="248">
        <v>998349</v>
      </c>
      <c r="G1167" s="212">
        <v>0.18</v>
      </c>
      <c r="H1167" s="204"/>
      <c r="I1167" s="204"/>
      <c r="J1167" s="196"/>
      <c r="K1167" s="196"/>
      <c r="L1167" s="196"/>
      <c r="M1167" s="196"/>
      <c r="N1167" s="196"/>
      <c r="O1167" s="196"/>
      <c r="P1167" s="196"/>
    </row>
    <row r="1168" spans="1:16" ht="35.1" customHeight="1">
      <c r="A1168" s="211" t="s">
        <v>2605</v>
      </c>
      <c r="B1168" s="338" t="s">
        <v>2604</v>
      </c>
      <c r="C1168" s="256" t="s">
        <v>2606</v>
      </c>
      <c r="D1168" s="255" t="s">
        <v>252</v>
      </c>
      <c r="E1168" s="334" t="s">
        <v>2338</v>
      </c>
      <c r="F1168" s="248">
        <v>998349</v>
      </c>
      <c r="G1168" s="212">
        <v>0.18</v>
      </c>
      <c r="H1168" s="204"/>
      <c r="I1168" s="204"/>
      <c r="J1168" s="196"/>
      <c r="K1168" s="196"/>
      <c r="L1168" s="196"/>
      <c r="M1168" s="196"/>
      <c r="N1168" s="196"/>
      <c r="O1168" s="196"/>
      <c r="P1168" s="196"/>
    </row>
    <row r="1169" spans="1:16" ht="35.1" customHeight="1">
      <c r="A1169" s="200"/>
      <c r="B1169" s="203"/>
      <c r="C1169" s="204"/>
      <c r="D1169" s="203"/>
      <c r="E1169" s="316"/>
      <c r="F1169" s="205"/>
      <c r="G1169" s="197"/>
      <c r="H1169" s="204"/>
      <c r="I1169" s="204"/>
      <c r="J1169" s="196"/>
      <c r="K1169" s="196"/>
      <c r="L1169" s="196"/>
      <c r="M1169" s="196"/>
      <c r="N1169" s="196"/>
      <c r="O1169" s="196"/>
      <c r="P1169" s="196"/>
    </row>
    <row r="1170" spans="1:16" ht="35.1" customHeight="1">
      <c r="A1170" s="200"/>
      <c r="B1170" s="203"/>
      <c r="C1170" s="204"/>
      <c r="D1170" s="203"/>
      <c r="E1170" s="316"/>
      <c r="F1170" s="205"/>
      <c r="G1170" s="197"/>
      <c r="H1170" s="204"/>
      <c r="I1170" s="204"/>
      <c r="J1170" s="196"/>
      <c r="K1170" s="196"/>
      <c r="L1170" s="196"/>
      <c r="M1170" s="196"/>
      <c r="N1170" s="196"/>
      <c r="O1170" s="196"/>
      <c r="P1170" s="196"/>
    </row>
    <row r="1171" spans="1:16" ht="35.1" customHeight="1">
      <c r="A1171" s="200"/>
      <c r="B1171" s="203"/>
      <c r="C1171" s="204"/>
      <c r="D1171" s="203"/>
      <c r="E1171" s="316"/>
      <c r="F1171" s="205"/>
      <c r="G1171" s="197"/>
      <c r="H1171" s="204"/>
      <c r="I1171" s="204"/>
      <c r="J1171" s="196"/>
      <c r="K1171" s="196"/>
      <c r="L1171" s="196"/>
      <c r="M1171" s="196"/>
      <c r="N1171" s="196"/>
      <c r="O1171" s="196"/>
      <c r="P1171" s="196"/>
    </row>
    <row r="1172" spans="1:16" ht="35.1" customHeight="1">
      <c r="A1172" s="200"/>
      <c r="B1172" s="203"/>
      <c r="C1172" s="204"/>
      <c r="D1172" s="203"/>
      <c r="E1172" s="316"/>
      <c r="F1172" s="205"/>
      <c r="G1172" s="197"/>
      <c r="H1172" s="204"/>
      <c r="I1172" s="204"/>
      <c r="J1172" s="196"/>
      <c r="K1172" s="196"/>
      <c r="L1172" s="196"/>
      <c r="M1172" s="196"/>
      <c r="N1172" s="196"/>
      <c r="O1172" s="196"/>
      <c r="P1172" s="196"/>
    </row>
    <row r="1173" spans="1:16" ht="35.1" customHeight="1">
      <c r="A1173" s="200"/>
      <c r="B1173" s="203"/>
      <c r="C1173" s="204"/>
      <c r="D1173" s="203"/>
      <c r="E1173" s="316"/>
      <c r="F1173" s="205"/>
      <c r="G1173" s="197"/>
      <c r="H1173" s="204"/>
      <c r="I1173" s="204"/>
      <c r="J1173" s="196"/>
      <c r="K1173" s="196"/>
      <c r="L1173" s="196"/>
      <c r="M1173" s="196"/>
      <c r="N1173" s="196"/>
      <c r="O1173" s="196"/>
      <c r="P1173" s="196"/>
    </row>
    <row r="1174" spans="1:16" ht="35.1" customHeight="1">
      <c r="A1174" s="200"/>
      <c r="B1174" s="203"/>
      <c r="C1174" s="204"/>
      <c r="D1174" s="203"/>
      <c r="E1174" s="316"/>
      <c r="F1174" s="205"/>
      <c r="G1174" s="197"/>
      <c r="H1174" s="204"/>
      <c r="I1174" s="204"/>
      <c r="J1174" s="196"/>
      <c r="K1174" s="196"/>
      <c r="L1174" s="196"/>
      <c r="M1174" s="196"/>
      <c r="N1174" s="196"/>
      <c r="O1174" s="196"/>
      <c r="P1174" s="196"/>
    </row>
    <row r="1175" spans="1:16" ht="35.1" customHeight="1">
      <c r="A1175" s="200"/>
      <c r="B1175" s="203"/>
      <c r="C1175" s="204"/>
      <c r="D1175" s="203"/>
      <c r="E1175" s="316"/>
      <c r="F1175" s="205"/>
      <c r="G1175" s="197"/>
      <c r="H1175" s="204"/>
      <c r="I1175" s="204"/>
      <c r="J1175" s="196"/>
      <c r="K1175" s="196"/>
      <c r="L1175" s="196"/>
      <c r="M1175" s="196"/>
      <c r="N1175" s="196"/>
      <c r="O1175" s="196"/>
      <c r="P1175" s="196"/>
    </row>
    <row r="1176" spans="1:16" ht="35.1" customHeight="1">
      <c r="A1176" s="200"/>
      <c r="B1176" s="203"/>
      <c r="C1176" s="204"/>
      <c r="D1176" s="203"/>
      <c r="E1176" s="316"/>
      <c r="F1176" s="205"/>
      <c r="G1176" s="197"/>
      <c r="H1176" s="204"/>
      <c r="I1176" s="204"/>
      <c r="J1176" s="196"/>
      <c r="K1176" s="196"/>
      <c r="L1176" s="196"/>
      <c r="M1176" s="196"/>
      <c r="N1176" s="196"/>
      <c r="O1176" s="196"/>
      <c r="P1176" s="196"/>
    </row>
    <row r="1177" spans="1:16" ht="35.1" customHeight="1">
      <c r="A1177" s="200"/>
      <c r="B1177" s="203"/>
      <c r="C1177" s="204"/>
      <c r="D1177" s="203"/>
      <c r="E1177" s="316"/>
      <c r="F1177" s="205"/>
      <c r="G1177" s="197"/>
      <c r="H1177" s="204"/>
      <c r="I1177" s="204"/>
      <c r="J1177" s="196"/>
      <c r="K1177" s="196"/>
      <c r="L1177" s="196"/>
      <c r="M1177" s="196"/>
      <c r="N1177" s="196"/>
      <c r="O1177" s="196"/>
      <c r="P1177" s="196"/>
    </row>
    <row r="1178" spans="1:16" ht="35.1" customHeight="1">
      <c r="A1178" s="200"/>
      <c r="B1178" s="203"/>
      <c r="C1178" s="204"/>
      <c r="D1178" s="203"/>
      <c r="E1178" s="316"/>
      <c r="F1178" s="205"/>
      <c r="G1178" s="197"/>
      <c r="H1178" s="204"/>
      <c r="I1178" s="204"/>
      <c r="J1178" s="196"/>
      <c r="K1178" s="196"/>
      <c r="L1178" s="196"/>
      <c r="M1178" s="196"/>
      <c r="N1178" s="196"/>
      <c r="O1178" s="196"/>
      <c r="P1178" s="196"/>
    </row>
    <row r="1179" spans="1:16" ht="35.1" customHeight="1">
      <c r="A1179" s="200"/>
      <c r="B1179" s="203"/>
      <c r="C1179" s="204"/>
      <c r="D1179" s="203"/>
      <c r="E1179" s="316"/>
      <c r="F1179" s="205"/>
      <c r="G1179" s="197"/>
      <c r="H1179" s="204"/>
      <c r="I1179" s="204"/>
      <c r="J1179" s="196"/>
      <c r="K1179" s="196"/>
      <c r="L1179" s="196"/>
      <c r="M1179" s="196"/>
      <c r="N1179" s="196"/>
      <c r="O1179" s="196"/>
      <c r="P1179" s="196"/>
    </row>
    <row r="1180" spans="1:16" ht="35.1" customHeight="1">
      <c r="A1180" s="200"/>
      <c r="B1180" s="203"/>
      <c r="C1180" s="204"/>
      <c r="D1180" s="203"/>
      <c r="E1180" s="316"/>
      <c r="F1180" s="205"/>
      <c r="G1180" s="197"/>
      <c r="H1180" s="204"/>
      <c r="I1180" s="204"/>
      <c r="J1180" s="196"/>
      <c r="K1180" s="196"/>
      <c r="L1180" s="196"/>
      <c r="M1180" s="196"/>
      <c r="N1180" s="196"/>
      <c r="O1180" s="196"/>
      <c r="P1180" s="196"/>
    </row>
    <row r="1181" spans="1:16" ht="35.1" customHeight="1">
      <c r="A1181" s="200"/>
      <c r="B1181" s="203"/>
      <c r="C1181" s="204"/>
      <c r="D1181" s="203"/>
      <c r="E1181" s="316"/>
      <c r="F1181" s="205"/>
      <c r="G1181" s="197"/>
      <c r="H1181" s="204"/>
      <c r="I1181" s="204"/>
      <c r="J1181" s="196"/>
      <c r="K1181" s="196"/>
      <c r="L1181" s="196"/>
      <c r="M1181" s="196"/>
      <c r="N1181" s="196"/>
      <c r="O1181" s="196"/>
      <c r="P1181" s="196"/>
    </row>
    <row r="1182" spans="1:16" ht="35.1" customHeight="1">
      <c r="A1182" s="200"/>
      <c r="B1182" s="203"/>
      <c r="C1182" s="204"/>
      <c r="D1182" s="203"/>
      <c r="E1182" s="316"/>
      <c r="F1182" s="205"/>
      <c r="G1182" s="197"/>
      <c r="H1182" s="204"/>
      <c r="I1182" s="204"/>
      <c r="J1182" s="196"/>
      <c r="K1182" s="196"/>
      <c r="L1182" s="196"/>
      <c r="M1182" s="196"/>
      <c r="N1182" s="196"/>
      <c r="O1182" s="196"/>
      <c r="P1182" s="196"/>
    </row>
    <row r="1183" spans="1:16" ht="35.1" customHeight="1">
      <c r="A1183" s="200"/>
      <c r="B1183" s="203"/>
      <c r="C1183" s="204"/>
      <c r="D1183" s="203"/>
      <c r="E1183" s="316"/>
      <c r="F1183" s="205"/>
      <c r="G1183" s="197"/>
      <c r="H1183" s="204"/>
      <c r="I1183" s="204"/>
      <c r="J1183" s="196"/>
      <c r="K1183" s="196"/>
      <c r="L1183" s="196"/>
      <c r="M1183" s="196"/>
      <c r="N1183" s="196"/>
      <c r="O1183" s="196"/>
      <c r="P1183" s="196"/>
    </row>
    <row r="1184" spans="1:16" ht="35.1" customHeight="1">
      <c r="A1184" s="200"/>
      <c r="B1184" s="203"/>
      <c r="C1184" s="204"/>
      <c r="D1184" s="203"/>
      <c r="E1184" s="316"/>
      <c r="F1184" s="205"/>
      <c r="G1184" s="197"/>
      <c r="H1184" s="204"/>
      <c r="I1184" s="204"/>
      <c r="J1184" s="196"/>
      <c r="K1184" s="196"/>
      <c r="L1184" s="196"/>
      <c r="M1184" s="196"/>
      <c r="N1184" s="196"/>
      <c r="O1184" s="196"/>
      <c r="P1184" s="196"/>
    </row>
    <row r="1185" spans="1:16" ht="35.1" customHeight="1">
      <c r="A1185" s="200"/>
      <c r="B1185" s="203"/>
      <c r="C1185" s="204"/>
      <c r="D1185" s="203"/>
      <c r="E1185" s="316"/>
      <c r="F1185" s="205"/>
      <c r="G1185" s="197"/>
      <c r="H1185" s="204"/>
      <c r="I1185" s="204"/>
      <c r="J1185" s="196"/>
      <c r="K1185" s="196"/>
      <c r="L1185" s="196"/>
      <c r="M1185" s="196"/>
      <c r="N1185" s="196"/>
      <c r="O1185" s="196"/>
      <c r="P1185" s="196"/>
    </row>
    <row r="1186" spans="1:16" ht="35.1" customHeight="1">
      <c r="A1186" s="200"/>
      <c r="B1186" s="203"/>
      <c r="C1186" s="204"/>
      <c r="D1186" s="203"/>
      <c r="E1186" s="316"/>
      <c r="F1186" s="205"/>
      <c r="G1186" s="197"/>
      <c r="H1186" s="204"/>
      <c r="I1186" s="204"/>
      <c r="J1186" s="196"/>
      <c r="K1186" s="196"/>
      <c r="L1186" s="196"/>
      <c r="M1186" s="196"/>
      <c r="N1186" s="196"/>
      <c r="O1186" s="196"/>
      <c r="P1186" s="196"/>
    </row>
    <row r="1187" spans="1:16" ht="35.1" customHeight="1">
      <c r="A1187" s="200"/>
      <c r="B1187" s="203"/>
      <c r="C1187" s="204"/>
      <c r="D1187" s="203"/>
      <c r="E1187" s="316"/>
      <c r="F1187" s="205"/>
      <c r="G1187" s="197"/>
      <c r="H1187" s="204"/>
      <c r="I1187" s="204"/>
      <c r="J1187" s="196"/>
      <c r="K1187" s="196"/>
      <c r="L1187" s="196"/>
      <c r="M1187" s="196"/>
      <c r="N1187" s="196"/>
      <c r="O1187" s="196"/>
      <c r="P1187" s="196"/>
    </row>
    <row r="1188" spans="1:16" ht="35.1" customHeight="1">
      <c r="A1188" s="200"/>
      <c r="B1188" s="203"/>
      <c r="C1188" s="204"/>
      <c r="D1188" s="203"/>
      <c r="E1188" s="316"/>
      <c r="F1188" s="205"/>
      <c r="G1188" s="197"/>
      <c r="H1188" s="204"/>
      <c r="I1188" s="204"/>
      <c r="J1188" s="196"/>
      <c r="K1188" s="196"/>
      <c r="L1188" s="196"/>
      <c r="M1188" s="196"/>
      <c r="N1188" s="196"/>
      <c r="O1188" s="196"/>
      <c r="P1188" s="196"/>
    </row>
    <row r="1189" spans="1:16" ht="35.1" customHeight="1">
      <c r="A1189" s="200"/>
      <c r="B1189" s="203"/>
      <c r="C1189" s="204"/>
      <c r="D1189" s="203"/>
      <c r="E1189" s="316"/>
      <c r="F1189" s="205"/>
      <c r="G1189" s="197"/>
      <c r="H1189" s="204"/>
      <c r="I1189" s="204"/>
      <c r="J1189" s="196"/>
      <c r="K1189" s="196"/>
      <c r="L1189" s="196"/>
      <c r="M1189" s="196"/>
      <c r="N1189" s="196"/>
      <c r="O1189" s="196"/>
      <c r="P1189" s="196"/>
    </row>
    <row r="1190" spans="1:16" ht="35.1" customHeight="1">
      <c r="A1190" s="200"/>
      <c r="B1190" s="203"/>
      <c r="C1190" s="204"/>
      <c r="D1190" s="203"/>
      <c r="E1190" s="316"/>
      <c r="F1190" s="205"/>
      <c r="G1190" s="197"/>
      <c r="H1190" s="204"/>
      <c r="I1190" s="204"/>
      <c r="J1190" s="196"/>
      <c r="K1190" s="196"/>
      <c r="L1190" s="196"/>
      <c r="M1190" s="196"/>
      <c r="N1190" s="196"/>
      <c r="O1190" s="196"/>
      <c r="P1190" s="196"/>
    </row>
    <row r="1191" spans="1:16" ht="35.1" customHeight="1">
      <c r="A1191" s="200"/>
      <c r="B1191" s="203"/>
      <c r="C1191" s="204"/>
      <c r="D1191" s="203"/>
      <c r="E1191" s="316"/>
      <c r="F1191" s="205"/>
      <c r="G1191" s="197"/>
      <c r="H1191" s="204"/>
      <c r="I1191" s="204"/>
      <c r="J1191" s="196"/>
      <c r="K1191" s="196"/>
      <c r="L1191" s="196"/>
      <c r="M1191" s="196"/>
      <c r="N1191" s="196"/>
      <c r="O1191" s="196"/>
      <c r="P1191" s="196"/>
    </row>
    <row r="1192" spans="1:16" ht="35.1" customHeight="1">
      <c r="A1192" s="200"/>
      <c r="B1192" s="203"/>
      <c r="C1192" s="204"/>
      <c r="D1192" s="203"/>
      <c r="E1192" s="316"/>
      <c r="F1192" s="205"/>
      <c r="G1192" s="197"/>
      <c r="H1192" s="204"/>
      <c r="I1192" s="204"/>
      <c r="J1192" s="196"/>
      <c r="K1192" s="196"/>
      <c r="L1192" s="196"/>
      <c r="M1192" s="196"/>
      <c r="N1192" s="196"/>
      <c r="O1192" s="196"/>
      <c r="P1192" s="196"/>
    </row>
    <row r="1193" spans="1:16" ht="35.1" customHeight="1">
      <c r="A1193" s="200"/>
      <c r="B1193" s="203"/>
      <c r="C1193" s="204"/>
      <c r="D1193" s="203"/>
      <c r="E1193" s="316"/>
      <c r="F1193" s="205"/>
      <c r="G1193" s="197"/>
      <c r="H1193" s="204"/>
      <c r="I1193" s="204"/>
      <c r="J1193" s="196"/>
      <c r="K1193" s="196"/>
      <c r="L1193" s="196"/>
      <c r="M1193" s="196"/>
      <c r="N1193" s="196"/>
      <c r="O1193" s="196"/>
      <c r="P1193" s="196"/>
    </row>
    <row r="1194" spans="1:16" ht="35.1" customHeight="1">
      <c r="A1194" s="200"/>
      <c r="B1194" s="203"/>
      <c r="C1194" s="204"/>
      <c r="D1194" s="203"/>
      <c r="E1194" s="316"/>
      <c r="F1194" s="205"/>
      <c r="G1194" s="197"/>
      <c r="H1194" s="204"/>
      <c r="I1194" s="204"/>
      <c r="J1194" s="196"/>
      <c r="K1194" s="196"/>
      <c r="L1194" s="196"/>
      <c r="M1194" s="196"/>
      <c r="N1194" s="196"/>
      <c r="O1194" s="196"/>
      <c r="P1194" s="196"/>
    </row>
    <row r="1195" spans="1:16" ht="35.1" customHeight="1">
      <c r="A1195" s="200"/>
      <c r="B1195" s="203"/>
      <c r="C1195" s="204"/>
      <c r="D1195" s="203"/>
      <c r="E1195" s="316"/>
      <c r="F1195" s="205"/>
      <c r="G1195" s="197"/>
      <c r="H1195" s="204"/>
      <c r="I1195" s="204"/>
      <c r="J1195" s="196"/>
      <c r="K1195" s="196"/>
      <c r="L1195" s="196"/>
      <c r="M1195" s="196"/>
      <c r="N1195" s="196"/>
      <c r="O1195" s="196"/>
      <c r="P1195" s="196"/>
    </row>
    <row r="1196" spans="1:16" ht="35.1" customHeight="1">
      <c r="A1196" s="200"/>
      <c r="B1196" s="203"/>
      <c r="C1196" s="204"/>
      <c r="D1196" s="203"/>
      <c r="E1196" s="316"/>
      <c r="F1196" s="205"/>
      <c r="G1196" s="197"/>
      <c r="H1196" s="204"/>
      <c r="I1196" s="204"/>
      <c r="J1196" s="196"/>
      <c r="K1196" s="196"/>
      <c r="L1196" s="196"/>
      <c r="M1196" s="196"/>
      <c r="N1196" s="196"/>
      <c r="O1196" s="196"/>
      <c r="P1196" s="196"/>
    </row>
    <row r="1197" spans="1:16" ht="35.1" customHeight="1">
      <c r="A1197" s="200"/>
      <c r="B1197" s="203"/>
      <c r="C1197" s="204"/>
      <c r="D1197" s="203"/>
      <c r="E1197" s="316"/>
      <c r="F1197" s="205"/>
      <c r="G1197" s="197"/>
      <c r="H1197" s="204"/>
      <c r="I1197" s="204"/>
      <c r="J1197" s="196"/>
      <c r="K1197" s="196"/>
      <c r="L1197" s="196"/>
      <c r="M1197" s="196"/>
      <c r="N1197" s="196"/>
      <c r="O1197" s="196"/>
      <c r="P1197" s="196"/>
    </row>
    <row r="1198" spans="1:16" ht="35.1" customHeight="1">
      <c r="A1198" s="200"/>
      <c r="B1198" s="203"/>
      <c r="C1198" s="204"/>
      <c r="D1198" s="203"/>
      <c r="E1198" s="316"/>
      <c r="F1198" s="205"/>
      <c r="G1198" s="197"/>
      <c r="H1198" s="204"/>
      <c r="I1198" s="204"/>
      <c r="J1198" s="196"/>
      <c r="K1198" s="196"/>
      <c r="L1198" s="196"/>
      <c r="M1198" s="196"/>
      <c r="N1198" s="196"/>
      <c r="O1198" s="196"/>
      <c r="P1198" s="196"/>
    </row>
    <row r="1199" spans="1:16" ht="35.1" customHeight="1">
      <c r="A1199" s="276"/>
      <c r="B1199" s="203"/>
      <c r="C1199" s="204"/>
      <c r="D1199" s="203"/>
      <c r="E1199" s="316"/>
      <c r="F1199" s="205"/>
      <c r="G1199" s="197"/>
      <c r="H1199" s="204"/>
      <c r="I1199" s="204"/>
      <c r="J1199" s="196"/>
      <c r="K1199" s="196"/>
      <c r="L1199" s="196"/>
      <c r="M1199" s="196"/>
      <c r="N1199" s="196"/>
      <c r="O1199" s="196"/>
      <c r="P1199" s="196"/>
    </row>
    <row r="1200" spans="1:16" ht="35.1" customHeight="1">
      <c r="A1200" s="276"/>
      <c r="B1200" s="203"/>
      <c r="C1200" s="204"/>
      <c r="D1200" s="203"/>
      <c r="E1200" s="316"/>
      <c r="F1200" s="205"/>
      <c r="G1200" s="197"/>
      <c r="H1200" s="204"/>
      <c r="I1200" s="204"/>
      <c r="J1200" s="196"/>
      <c r="K1200" s="196"/>
      <c r="L1200" s="196"/>
      <c r="M1200" s="196"/>
      <c r="N1200" s="196"/>
      <c r="O1200" s="196"/>
      <c r="P1200" s="196"/>
    </row>
    <row r="1201" spans="1:16" ht="35.1" customHeight="1">
      <c r="A1201" s="276"/>
      <c r="B1201" s="203"/>
      <c r="C1201" s="204"/>
      <c r="D1201" s="203"/>
      <c r="E1201" s="316"/>
      <c r="F1201" s="205"/>
      <c r="G1201" s="197"/>
      <c r="H1201" s="204"/>
      <c r="I1201" s="204"/>
      <c r="J1201" s="196"/>
      <c r="K1201" s="196"/>
      <c r="L1201" s="196"/>
      <c r="M1201" s="196"/>
      <c r="N1201" s="196"/>
      <c r="O1201" s="196"/>
      <c r="P1201" s="196"/>
    </row>
    <row r="1202" spans="1:16" ht="35.1" customHeight="1">
      <c r="A1202" s="276"/>
      <c r="B1202" s="203"/>
      <c r="C1202" s="204"/>
      <c r="D1202" s="203"/>
      <c r="E1202" s="316"/>
      <c r="F1202" s="205"/>
      <c r="G1202" s="197"/>
      <c r="H1202" s="204"/>
      <c r="I1202" s="204"/>
      <c r="J1202" s="196"/>
      <c r="K1202" s="196"/>
      <c r="L1202" s="196"/>
      <c r="M1202" s="196"/>
      <c r="N1202" s="196"/>
      <c r="O1202" s="196"/>
      <c r="P1202" s="196"/>
    </row>
    <row r="1203" spans="1:16" ht="35.1" customHeight="1">
      <c r="A1203" s="276"/>
      <c r="B1203" s="203"/>
      <c r="C1203" s="204"/>
      <c r="D1203" s="203"/>
      <c r="E1203" s="316"/>
      <c r="F1203" s="205"/>
      <c r="G1203" s="197"/>
      <c r="H1203" s="204"/>
      <c r="I1203" s="204"/>
      <c r="J1203" s="196"/>
      <c r="K1203" s="196"/>
      <c r="L1203" s="196"/>
      <c r="M1203" s="196"/>
      <c r="N1203" s="196"/>
      <c r="O1203" s="196"/>
      <c r="P1203" s="196"/>
    </row>
    <row r="1204" spans="1:16" ht="35.1" customHeight="1">
      <c r="A1204" s="276"/>
      <c r="B1204" s="203"/>
      <c r="C1204" s="204"/>
      <c r="D1204" s="203"/>
      <c r="E1204" s="316"/>
      <c r="F1204" s="205"/>
      <c r="G1204" s="197"/>
      <c r="H1204" s="204"/>
      <c r="I1204" s="204"/>
      <c r="J1204" s="196"/>
      <c r="K1204" s="196"/>
      <c r="L1204" s="196"/>
      <c r="M1204" s="196"/>
      <c r="N1204" s="196"/>
      <c r="O1204" s="196"/>
      <c r="P1204" s="196"/>
    </row>
    <row r="1205" spans="1:16" ht="35.1" customHeight="1">
      <c r="A1205" s="276"/>
      <c r="B1205" s="203"/>
      <c r="C1205" s="204"/>
      <c r="D1205" s="203"/>
      <c r="E1205" s="316"/>
      <c r="F1205" s="205"/>
      <c r="G1205" s="197"/>
      <c r="H1205" s="204"/>
      <c r="I1205" s="204"/>
      <c r="J1205" s="196"/>
      <c r="K1205" s="196"/>
      <c r="L1205" s="196"/>
      <c r="M1205" s="196"/>
      <c r="N1205" s="196"/>
      <c r="O1205" s="196"/>
      <c r="P1205" s="196"/>
    </row>
    <row r="1206" spans="1:16" ht="35.1" customHeight="1">
      <c r="A1206" s="276"/>
      <c r="B1206" s="203"/>
      <c r="C1206" s="204"/>
      <c r="D1206" s="203"/>
      <c r="E1206" s="316"/>
      <c r="F1206" s="205"/>
      <c r="G1206" s="197"/>
      <c r="H1206" s="204"/>
      <c r="I1206" s="204"/>
      <c r="J1206" s="196"/>
      <c r="K1206" s="196"/>
      <c r="L1206" s="196"/>
      <c r="M1206" s="196"/>
      <c r="N1206" s="196"/>
      <c r="O1206" s="196"/>
      <c r="P1206" s="196"/>
    </row>
    <row r="1207" spans="1:16" ht="35.1" customHeight="1">
      <c r="A1207" s="276"/>
      <c r="B1207" s="203"/>
      <c r="C1207" s="204"/>
      <c r="D1207" s="203"/>
      <c r="E1207" s="316"/>
      <c r="F1207" s="205"/>
      <c r="G1207" s="197"/>
      <c r="H1207" s="204"/>
      <c r="I1207" s="204"/>
      <c r="J1207" s="196"/>
      <c r="K1207" s="196"/>
      <c r="L1207" s="196"/>
      <c r="M1207" s="196"/>
      <c r="N1207" s="196"/>
      <c r="O1207" s="196"/>
      <c r="P1207" s="196"/>
    </row>
    <row r="1208" spans="1:16" ht="35.1" customHeight="1">
      <c r="A1208" s="276"/>
      <c r="B1208" s="203"/>
      <c r="C1208" s="204"/>
      <c r="D1208" s="203"/>
      <c r="E1208" s="316"/>
      <c r="F1208" s="205"/>
      <c r="G1208" s="202"/>
      <c r="H1208" s="204"/>
      <c r="I1208" s="204"/>
      <c r="J1208" s="196"/>
      <c r="K1208" s="196"/>
      <c r="L1208" s="196"/>
      <c r="M1208" s="196"/>
      <c r="N1208" s="196"/>
      <c r="O1208" s="196"/>
      <c r="P1208" s="196"/>
    </row>
    <row r="1209" spans="1:16" ht="35.1" customHeight="1">
      <c r="A1209" s="276"/>
      <c r="B1209" s="203"/>
      <c r="C1209" s="204"/>
      <c r="D1209" s="203"/>
      <c r="E1209" s="316"/>
      <c r="F1209" s="205"/>
      <c r="G1209" s="202"/>
      <c r="H1209" s="204"/>
      <c r="I1209" s="204"/>
      <c r="J1209" s="196"/>
      <c r="K1209" s="196"/>
      <c r="L1209" s="196"/>
      <c r="M1209" s="196"/>
      <c r="N1209" s="196"/>
      <c r="O1209" s="196"/>
      <c r="P1209" s="196"/>
    </row>
    <row r="1210" spans="1:16" ht="35.1" customHeight="1">
      <c r="A1210" s="276"/>
      <c r="B1210" s="203"/>
      <c r="C1210" s="204"/>
      <c r="D1210" s="203"/>
      <c r="E1210" s="316"/>
      <c r="F1210" s="205"/>
      <c r="G1210" s="202"/>
      <c r="H1210" s="204"/>
      <c r="I1210" s="204"/>
      <c r="J1210" s="196"/>
      <c r="K1210" s="196"/>
      <c r="L1210" s="196"/>
      <c r="M1210" s="196"/>
      <c r="N1210" s="196"/>
      <c r="O1210" s="196"/>
      <c r="P1210" s="196"/>
    </row>
    <row r="1211" spans="1:16" ht="35.1" customHeight="1">
      <c r="A1211" s="276"/>
      <c r="B1211" s="203"/>
      <c r="C1211" s="204"/>
      <c r="D1211" s="203"/>
      <c r="E1211" s="316"/>
      <c r="F1211" s="205"/>
      <c r="G1211" s="202"/>
      <c r="H1211" s="204"/>
      <c r="I1211" s="204"/>
      <c r="J1211" s="196"/>
      <c r="K1211" s="196"/>
      <c r="L1211" s="196"/>
      <c r="M1211" s="196"/>
      <c r="N1211" s="196"/>
      <c r="O1211" s="196"/>
      <c r="P1211" s="196"/>
    </row>
    <row r="1212" spans="1:16" ht="35.1" customHeight="1">
      <c r="A1212" s="276"/>
      <c r="B1212" s="203"/>
      <c r="C1212" s="204"/>
      <c r="D1212" s="203"/>
      <c r="E1212" s="316"/>
      <c r="F1212" s="205"/>
      <c r="G1212" s="202"/>
      <c r="H1212" s="204"/>
      <c r="I1212" s="204"/>
      <c r="J1212" s="196"/>
      <c r="K1212" s="196"/>
      <c r="L1212" s="196"/>
      <c r="M1212" s="196"/>
      <c r="N1212" s="196"/>
      <c r="O1212" s="196"/>
      <c r="P1212" s="196"/>
    </row>
    <row r="1213" spans="1:16" ht="35.1" customHeight="1">
      <c r="A1213" s="276"/>
      <c r="B1213" s="203"/>
      <c r="C1213" s="204"/>
      <c r="D1213" s="203"/>
      <c r="E1213" s="316"/>
      <c r="F1213" s="205"/>
      <c r="G1213" s="202"/>
      <c r="H1213" s="204"/>
      <c r="I1213" s="204"/>
      <c r="J1213" s="196"/>
      <c r="K1213" s="196"/>
      <c r="L1213" s="196"/>
      <c r="M1213" s="196"/>
      <c r="N1213" s="196"/>
      <c r="O1213" s="196"/>
      <c r="P1213" s="196"/>
    </row>
    <row r="1214" spans="1:16" ht="35.1" customHeight="1">
      <c r="A1214" s="276"/>
      <c r="B1214" s="203"/>
      <c r="C1214" s="204"/>
      <c r="D1214" s="203"/>
      <c r="E1214" s="316"/>
      <c r="F1214" s="205"/>
      <c r="G1214" s="202"/>
      <c r="H1214" s="204"/>
      <c r="I1214" s="204"/>
      <c r="J1214" s="196"/>
      <c r="K1214" s="196"/>
      <c r="L1214" s="196"/>
      <c r="M1214" s="196"/>
      <c r="N1214" s="196"/>
      <c r="O1214" s="196"/>
      <c r="P1214" s="196"/>
    </row>
    <row r="1215" spans="1:16" ht="35.1" customHeight="1">
      <c r="A1215" s="276"/>
      <c r="B1215" s="203"/>
      <c r="C1215" s="204"/>
      <c r="D1215" s="203"/>
      <c r="E1215" s="316"/>
      <c r="F1215" s="205"/>
      <c r="G1215" s="202"/>
      <c r="H1215" s="204"/>
      <c r="I1215" s="204"/>
      <c r="J1215" s="196"/>
      <c r="K1215" s="196"/>
      <c r="L1215" s="196"/>
      <c r="M1215" s="196"/>
      <c r="N1215" s="196"/>
      <c r="O1215" s="196"/>
      <c r="P1215" s="196"/>
    </row>
    <row r="1216" spans="1:16" ht="35.1" customHeight="1">
      <c r="A1216" s="276"/>
      <c r="B1216" s="203"/>
      <c r="C1216" s="204"/>
      <c r="D1216" s="203"/>
      <c r="E1216" s="316"/>
      <c r="F1216" s="205"/>
      <c r="G1216" s="202"/>
      <c r="H1216" s="204"/>
      <c r="I1216" s="204"/>
      <c r="J1216" s="196"/>
      <c r="K1216" s="196"/>
      <c r="L1216" s="196"/>
      <c r="M1216" s="196"/>
      <c r="N1216" s="196"/>
      <c r="O1216" s="196"/>
      <c r="P1216" s="196"/>
    </row>
    <row r="1217" spans="1:16" ht="35.1" customHeight="1">
      <c r="A1217" s="276"/>
      <c r="B1217" s="203"/>
      <c r="C1217" s="204"/>
      <c r="D1217" s="203"/>
      <c r="E1217" s="316"/>
      <c r="F1217" s="205"/>
      <c r="G1217" s="202"/>
      <c r="H1217" s="204"/>
      <c r="I1217" s="204"/>
      <c r="J1217" s="196"/>
      <c r="K1217" s="196"/>
      <c r="L1217" s="196"/>
      <c r="M1217" s="196"/>
      <c r="N1217" s="196"/>
      <c r="O1217" s="196"/>
      <c r="P1217" s="196"/>
    </row>
    <row r="1218" spans="1:16" ht="35.1" customHeight="1">
      <c r="A1218" s="276"/>
      <c r="B1218" s="203"/>
      <c r="C1218" s="204"/>
      <c r="D1218" s="203"/>
      <c r="E1218" s="316"/>
      <c r="F1218" s="205"/>
      <c r="G1218" s="202"/>
      <c r="H1218" s="204"/>
      <c r="I1218" s="204"/>
      <c r="J1218" s="196"/>
      <c r="K1218" s="196"/>
      <c r="L1218" s="196"/>
      <c r="M1218" s="196"/>
      <c r="N1218" s="196"/>
      <c r="O1218" s="196"/>
      <c r="P1218" s="196"/>
    </row>
    <row r="1219" spans="1:16" ht="35.1" customHeight="1">
      <c r="A1219" s="276"/>
      <c r="B1219" s="203"/>
      <c r="C1219" s="204"/>
      <c r="D1219" s="203"/>
      <c r="E1219" s="316"/>
      <c r="F1219" s="205"/>
      <c r="G1219" s="202"/>
      <c r="H1219" s="204"/>
      <c r="I1219" s="204"/>
      <c r="J1219" s="196"/>
      <c r="K1219" s="196"/>
      <c r="L1219" s="196"/>
      <c r="M1219" s="196"/>
      <c r="N1219" s="196"/>
      <c r="O1219" s="196"/>
      <c r="P1219" s="196"/>
    </row>
    <row r="1220" spans="1:16" ht="35.1" customHeight="1">
      <c r="A1220" s="276"/>
      <c r="B1220" s="203"/>
      <c r="C1220" s="204"/>
      <c r="D1220" s="203"/>
      <c r="E1220" s="316"/>
      <c r="F1220" s="205"/>
      <c r="G1220" s="202"/>
      <c r="H1220" s="204"/>
      <c r="I1220" s="204"/>
      <c r="J1220" s="196"/>
      <c r="K1220" s="196"/>
      <c r="L1220" s="196"/>
      <c r="M1220" s="196"/>
      <c r="N1220" s="196"/>
      <c r="O1220" s="196"/>
      <c r="P1220" s="196"/>
    </row>
    <row r="1221" spans="1:16" ht="35.1" customHeight="1">
      <c r="A1221" s="276"/>
      <c r="B1221" s="203"/>
      <c r="C1221" s="204"/>
      <c r="D1221" s="203"/>
      <c r="E1221" s="316"/>
      <c r="F1221" s="205"/>
      <c r="G1221" s="202"/>
      <c r="H1221" s="204"/>
      <c r="I1221" s="204"/>
      <c r="J1221" s="196"/>
      <c r="K1221" s="196"/>
      <c r="L1221" s="196"/>
      <c r="M1221" s="196"/>
      <c r="N1221" s="196"/>
      <c r="O1221" s="196"/>
      <c r="P1221" s="196"/>
    </row>
    <row r="1222" spans="1:16" ht="35.1" customHeight="1">
      <c r="A1222" s="276"/>
      <c r="B1222" s="203"/>
      <c r="C1222" s="204"/>
      <c r="D1222" s="203"/>
      <c r="E1222" s="316"/>
      <c r="F1222" s="205"/>
      <c r="G1222" s="202"/>
      <c r="H1222" s="204"/>
      <c r="I1222" s="204"/>
      <c r="J1222" s="196"/>
      <c r="K1222" s="196"/>
      <c r="L1222" s="196"/>
      <c r="M1222" s="196"/>
      <c r="N1222" s="196"/>
      <c r="O1222" s="196"/>
      <c r="P1222" s="196"/>
    </row>
    <row r="1223" spans="1:16" ht="35.1" customHeight="1">
      <c r="A1223" s="276"/>
      <c r="B1223" s="203"/>
      <c r="C1223" s="204"/>
      <c r="D1223" s="203"/>
      <c r="E1223" s="316"/>
      <c r="F1223" s="205"/>
      <c r="G1223" s="202"/>
      <c r="H1223" s="204"/>
      <c r="I1223" s="204"/>
      <c r="J1223" s="196"/>
      <c r="K1223" s="196"/>
      <c r="L1223" s="196"/>
      <c r="M1223" s="196"/>
      <c r="N1223" s="196"/>
      <c r="O1223" s="196"/>
      <c r="P1223" s="196"/>
    </row>
    <row r="1224" spans="1:16" ht="35.1" customHeight="1">
      <c r="B1224" s="190"/>
      <c r="C1224" s="191"/>
      <c r="D1224" s="190"/>
      <c r="E1224" s="316"/>
      <c r="F1224" s="192"/>
      <c r="G1224" s="193"/>
      <c r="H1224" s="191"/>
      <c r="I1224" s="191"/>
    </row>
    <row r="1225" spans="1:16" ht="35.1" customHeight="1">
      <c r="B1225" s="190"/>
      <c r="C1225" s="191"/>
      <c r="D1225" s="190"/>
      <c r="E1225" s="316"/>
      <c r="F1225" s="192"/>
      <c r="G1225" s="193"/>
      <c r="H1225" s="191"/>
      <c r="I1225" s="191"/>
    </row>
    <row r="1226" spans="1:16" ht="35.1" customHeight="1">
      <c r="B1226" s="190"/>
      <c r="C1226" s="191"/>
      <c r="D1226" s="190"/>
      <c r="E1226" s="316"/>
      <c r="F1226" s="192"/>
      <c r="G1226" s="193"/>
      <c r="H1226" s="191"/>
      <c r="I1226" s="191"/>
    </row>
    <row r="1227" spans="1:16" ht="35.1" customHeight="1">
      <c r="B1227" s="190"/>
      <c r="C1227" s="191"/>
      <c r="D1227" s="190"/>
      <c r="E1227" s="316"/>
      <c r="F1227" s="192"/>
      <c r="G1227" s="193"/>
      <c r="H1227" s="191"/>
      <c r="I1227" s="191"/>
    </row>
    <row r="1228" spans="1:16" ht="35.1" customHeight="1">
      <c r="B1228" s="190"/>
      <c r="C1228" s="191"/>
      <c r="D1228" s="190"/>
      <c r="E1228" s="316"/>
      <c r="F1228" s="192"/>
      <c r="G1228" s="193"/>
      <c r="H1228" s="191"/>
      <c r="I1228" s="191"/>
    </row>
    <row r="1229" spans="1:16" ht="35.1" customHeight="1">
      <c r="B1229" s="190"/>
      <c r="C1229" s="191"/>
      <c r="D1229" s="190"/>
      <c r="E1229" s="316"/>
      <c r="F1229" s="192"/>
      <c r="G1229" s="193"/>
      <c r="H1229" s="191"/>
      <c r="I1229" s="191"/>
    </row>
    <row r="1230" spans="1:16" ht="35.1" customHeight="1">
      <c r="B1230" s="190"/>
      <c r="C1230" s="191"/>
      <c r="D1230" s="190"/>
      <c r="E1230" s="316"/>
      <c r="F1230" s="192"/>
      <c r="G1230" s="193"/>
      <c r="H1230" s="191"/>
      <c r="I1230" s="191"/>
    </row>
    <row r="1231" spans="1:16" ht="35.1" customHeight="1">
      <c r="B1231" s="190"/>
      <c r="C1231" s="191"/>
      <c r="D1231" s="190"/>
      <c r="E1231" s="316"/>
      <c r="F1231" s="192"/>
      <c r="G1231" s="193"/>
      <c r="H1231" s="191"/>
      <c r="I1231" s="191"/>
    </row>
    <row r="1232" spans="1:16" ht="35.1" customHeight="1">
      <c r="B1232" s="190"/>
      <c r="C1232" s="191"/>
      <c r="D1232" s="190"/>
      <c r="E1232" s="316"/>
      <c r="F1232" s="192"/>
      <c r="G1232" s="193"/>
      <c r="H1232" s="191"/>
      <c r="I1232" s="191"/>
    </row>
    <row r="1233" spans="2:9" ht="35.1" customHeight="1">
      <c r="B1233" s="190"/>
      <c r="C1233" s="191"/>
      <c r="D1233" s="190"/>
      <c r="E1233" s="316"/>
      <c r="F1233" s="192"/>
      <c r="G1233" s="193"/>
      <c r="H1233" s="191"/>
      <c r="I1233" s="191"/>
    </row>
    <row r="1234" spans="2:9" ht="35.1" customHeight="1">
      <c r="B1234" s="190"/>
      <c r="C1234" s="191"/>
      <c r="D1234" s="190"/>
      <c r="E1234" s="316"/>
      <c r="F1234" s="192"/>
      <c r="G1234" s="193"/>
      <c r="H1234" s="191"/>
      <c r="I1234" s="191"/>
    </row>
    <row r="1235" spans="2:9" ht="35.1" customHeight="1">
      <c r="B1235" s="190"/>
      <c r="C1235" s="191"/>
      <c r="D1235" s="190"/>
      <c r="E1235" s="316"/>
      <c r="F1235" s="192"/>
      <c r="G1235" s="193"/>
      <c r="H1235" s="191"/>
      <c r="I1235" s="191"/>
    </row>
    <row r="1236" spans="2:9" ht="35.1" customHeight="1">
      <c r="B1236" s="190"/>
      <c r="C1236" s="191"/>
      <c r="D1236" s="190"/>
      <c r="E1236" s="316"/>
      <c r="F1236" s="192"/>
      <c r="G1236" s="193"/>
      <c r="H1236" s="191"/>
      <c r="I1236" s="191"/>
    </row>
    <row r="1237" spans="2:9" ht="35.1" customHeight="1">
      <c r="B1237" s="190"/>
      <c r="C1237" s="191"/>
      <c r="D1237" s="190"/>
      <c r="E1237" s="316"/>
      <c r="F1237" s="192"/>
      <c r="G1237" s="193"/>
      <c r="H1237" s="191"/>
      <c r="I1237" s="191"/>
    </row>
    <row r="1238" spans="2:9" ht="35.1" customHeight="1">
      <c r="B1238" s="190"/>
      <c r="C1238" s="191"/>
      <c r="D1238" s="190"/>
      <c r="E1238" s="316"/>
      <c r="F1238" s="192"/>
      <c r="G1238" s="193"/>
      <c r="H1238" s="191"/>
      <c r="I1238" s="191"/>
    </row>
    <row r="1239" spans="2:9" ht="35.1" customHeight="1">
      <c r="B1239" s="190"/>
      <c r="C1239" s="191"/>
      <c r="D1239" s="190"/>
      <c r="E1239" s="316"/>
      <c r="F1239" s="192"/>
      <c r="G1239" s="193"/>
      <c r="H1239" s="191"/>
      <c r="I1239" s="191"/>
    </row>
    <row r="1240" spans="2:9" ht="35.1" customHeight="1">
      <c r="B1240" s="190"/>
      <c r="C1240" s="191"/>
      <c r="D1240" s="190"/>
      <c r="E1240" s="316"/>
      <c r="F1240" s="192"/>
      <c r="G1240" s="193"/>
      <c r="H1240" s="191"/>
      <c r="I1240" s="191"/>
    </row>
    <row r="1241" spans="2:9" ht="35.1" customHeight="1">
      <c r="B1241" s="190"/>
      <c r="C1241" s="191"/>
      <c r="D1241" s="190"/>
      <c r="E1241" s="316"/>
      <c r="F1241" s="192"/>
      <c r="G1241" s="193"/>
      <c r="H1241" s="191"/>
      <c r="I1241" s="191"/>
    </row>
    <row r="1242" spans="2:9" ht="35.1" customHeight="1">
      <c r="B1242" s="190"/>
      <c r="C1242" s="191"/>
      <c r="D1242" s="190"/>
      <c r="E1242" s="316"/>
      <c r="F1242" s="192"/>
      <c r="G1242" s="193"/>
      <c r="H1242" s="191"/>
      <c r="I1242" s="191"/>
    </row>
    <row r="1243" spans="2:9" ht="35.1" customHeight="1">
      <c r="B1243" s="190"/>
      <c r="C1243" s="191"/>
      <c r="D1243" s="190"/>
      <c r="E1243" s="316"/>
      <c r="F1243" s="192"/>
      <c r="G1243" s="193"/>
      <c r="H1243" s="191"/>
      <c r="I1243" s="191"/>
    </row>
    <row r="1244" spans="2:9" ht="35.1" customHeight="1">
      <c r="B1244" s="190"/>
      <c r="C1244" s="191"/>
      <c r="D1244" s="190"/>
      <c r="E1244" s="316"/>
      <c r="F1244" s="192"/>
      <c r="G1244" s="193"/>
      <c r="H1244" s="191"/>
      <c r="I1244" s="191"/>
    </row>
    <row r="1245" spans="2:9" ht="35.1" customHeight="1">
      <c r="B1245" s="190"/>
      <c r="C1245" s="191"/>
      <c r="D1245" s="190"/>
      <c r="E1245" s="316"/>
      <c r="F1245" s="192"/>
      <c r="G1245" s="193"/>
      <c r="H1245" s="191"/>
      <c r="I1245" s="191"/>
    </row>
    <row r="1246" spans="2:9" ht="35.1" customHeight="1">
      <c r="B1246" s="190"/>
      <c r="C1246" s="191"/>
      <c r="D1246" s="190"/>
      <c r="E1246" s="316"/>
      <c r="F1246" s="192"/>
      <c r="G1246" s="193"/>
      <c r="H1246" s="191"/>
      <c r="I1246" s="191"/>
    </row>
    <row r="1247" spans="2:9" ht="35.1" customHeight="1">
      <c r="B1247" s="190"/>
      <c r="C1247" s="191"/>
      <c r="D1247" s="190"/>
      <c r="E1247" s="316"/>
      <c r="F1247" s="192"/>
      <c r="G1247" s="193"/>
      <c r="H1247" s="191"/>
      <c r="I1247" s="191"/>
    </row>
    <row r="1248" spans="2:9" ht="35.1" customHeight="1">
      <c r="B1248" s="190"/>
      <c r="C1248" s="191"/>
      <c r="D1248" s="190"/>
      <c r="E1248" s="316"/>
      <c r="F1248" s="192"/>
      <c r="G1248" s="193"/>
      <c r="H1248" s="191"/>
      <c r="I1248" s="191"/>
    </row>
    <row r="1249" spans="2:9" ht="35.1" customHeight="1">
      <c r="B1249" s="190"/>
      <c r="C1249" s="191"/>
      <c r="D1249" s="190"/>
      <c r="E1249" s="316"/>
      <c r="F1249" s="192"/>
      <c r="G1249" s="193"/>
      <c r="H1249" s="191"/>
      <c r="I1249" s="191"/>
    </row>
    <row r="1250" spans="2:9" ht="35.1" customHeight="1">
      <c r="B1250" s="190"/>
      <c r="C1250" s="191"/>
      <c r="D1250" s="190"/>
      <c r="E1250" s="316"/>
      <c r="F1250" s="192"/>
      <c r="G1250" s="193"/>
      <c r="H1250" s="191"/>
      <c r="I1250" s="191"/>
    </row>
    <row r="1251" spans="2:9" ht="35.1" customHeight="1">
      <c r="B1251" s="190"/>
      <c r="C1251" s="191"/>
      <c r="D1251" s="190"/>
      <c r="E1251" s="316"/>
      <c r="F1251" s="192"/>
      <c r="G1251" s="193"/>
      <c r="H1251" s="191"/>
      <c r="I1251" s="191"/>
    </row>
    <row r="1252" spans="2:9" ht="35.1" customHeight="1">
      <c r="B1252" s="190"/>
      <c r="C1252" s="191"/>
      <c r="D1252" s="190"/>
      <c r="E1252" s="316"/>
      <c r="F1252" s="192"/>
      <c r="G1252" s="193"/>
      <c r="H1252" s="191"/>
      <c r="I1252" s="191"/>
    </row>
    <row r="1253" spans="2:9" ht="35.1" customHeight="1">
      <c r="B1253" s="190"/>
      <c r="C1253" s="191"/>
      <c r="D1253" s="190"/>
      <c r="E1253" s="316"/>
      <c r="F1253" s="192"/>
      <c r="G1253" s="193"/>
      <c r="H1253" s="191"/>
      <c r="I1253" s="191"/>
    </row>
    <row r="1254" spans="2:9" ht="35.1" customHeight="1">
      <c r="B1254" s="190"/>
      <c r="C1254" s="191"/>
      <c r="D1254" s="190"/>
      <c r="E1254" s="316"/>
      <c r="F1254" s="192"/>
      <c r="G1254" s="193"/>
      <c r="H1254" s="191"/>
      <c r="I1254" s="191"/>
    </row>
    <row r="1255" spans="2:9" ht="35.1" customHeight="1">
      <c r="B1255" s="190"/>
      <c r="C1255" s="191"/>
      <c r="D1255" s="190"/>
      <c r="E1255" s="316"/>
      <c r="F1255" s="192"/>
      <c r="G1255" s="193"/>
      <c r="H1255" s="191"/>
      <c r="I1255" s="191"/>
    </row>
    <row r="1256" spans="2:9" ht="35.1" customHeight="1">
      <c r="B1256" s="190"/>
      <c r="C1256" s="191"/>
      <c r="D1256" s="190"/>
      <c r="E1256" s="316"/>
      <c r="F1256" s="192"/>
      <c r="G1256" s="193"/>
      <c r="H1256" s="191"/>
      <c r="I1256" s="191"/>
    </row>
    <row r="1257" spans="2:9" ht="35.1" customHeight="1">
      <c r="B1257" s="190"/>
      <c r="C1257" s="191"/>
      <c r="D1257" s="190"/>
      <c r="E1257" s="316"/>
      <c r="F1257" s="192"/>
      <c r="G1257" s="193"/>
      <c r="H1257" s="191"/>
      <c r="I1257" s="191"/>
    </row>
    <row r="1258" spans="2:9" ht="35.1" customHeight="1">
      <c r="B1258" s="190"/>
      <c r="C1258" s="191"/>
      <c r="D1258" s="190"/>
      <c r="E1258" s="316"/>
      <c r="F1258" s="192"/>
      <c r="G1258" s="193"/>
      <c r="H1258" s="191"/>
      <c r="I1258" s="191"/>
    </row>
    <row r="1259" spans="2:9" ht="35.1" customHeight="1">
      <c r="B1259" s="190"/>
      <c r="C1259" s="191"/>
      <c r="D1259" s="190"/>
      <c r="E1259" s="316"/>
      <c r="F1259" s="192"/>
      <c r="G1259" s="193"/>
      <c r="H1259" s="191"/>
      <c r="I1259" s="191"/>
    </row>
    <row r="1260" spans="2:9" ht="35.1" customHeight="1">
      <c r="B1260" s="190"/>
      <c r="C1260" s="191"/>
      <c r="D1260" s="190"/>
      <c r="E1260" s="316"/>
      <c r="F1260" s="192"/>
      <c r="G1260" s="193"/>
      <c r="H1260" s="191"/>
      <c r="I1260" s="191"/>
    </row>
    <row r="1261" spans="2:9" ht="35.1" customHeight="1">
      <c r="B1261" s="190"/>
      <c r="C1261" s="191"/>
      <c r="D1261" s="190"/>
      <c r="E1261" s="316"/>
      <c r="F1261" s="192"/>
      <c r="G1261" s="193"/>
      <c r="H1261" s="191"/>
      <c r="I1261" s="191"/>
    </row>
    <row r="1262" spans="2:9" ht="35.1" customHeight="1">
      <c r="B1262" s="190"/>
      <c r="C1262" s="191"/>
      <c r="D1262" s="190"/>
      <c r="E1262" s="316"/>
      <c r="F1262" s="192"/>
      <c r="G1262" s="193"/>
      <c r="H1262" s="191"/>
      <c r="I1262" s="191"/>
    </row>
    <row r="1263" spans="2:9" ht="35.1" customHeight="1">
      <c r="B1263" s="190"/>
      <c r="C1263" s="191"/>
      <c r="D1263" s="190"/>
      <c r="E1263" s="316"/>
      <c r="F1263" s="192"/>
      <c r="G1263" s="193"/>
      <c r="H1263" s="191"/>
      <c r="I1263" s="191"/>
    </row>
    <row r="1264" spans="2:9" ht="35.1" customHeight="1">
      <c r="B1264" s="190"/>
      <c r="C1264" s="191"/>
      <c r="D1264" s="190"/>
      <c r="E1264" s="316"/>
      <c r="F1264" s="192"/>
      <c r="G1264" s="193"/>
      <c r="H1264" s="191"/>
      <c r="I1264" s="191"/>
    </row>
    <row r="1265" spans="2:9" ht="35.1" customHeight="1">
      <c r="B1265" s="190"/>
      <c r="C1265" s="191"/>
      <c r="D1265" s="190"/>
      <c r="E1265" s="316"/>
      <c r="F1265" s="192"/>
      <c r="G1265" s="193"/>
      <c r="H1265" s="191"/>
      <c r="I1265" s="191"/>
    </row>
    <row r="1266" spans="2:9" ht="35.1" customHeight="1">
      <c r="B1266" s="190"/>
      <c r="C1266" s="191"/>
      <c r="D1266" s="190"/>
      <c r="E1266" s="316"/>
      <c r="F1266" s="192"/>
      <c r="G1266" s="193"/>
      <c r="H1266" s="191"/>
      <c r="I1266" s="191"/>
    </row>
    <row r="1267" spans="2:9" ht="35.1" customHeight="1">
      <c r="B1267" s="190"/>
      <c r="C1267" s="191"/>
      <c r="D1267" s="190"/>
      <c r="E1267" s="316"/>
      <c r="F1267" s="192"/>
      <c r="G1267" s="193"/>
      <c r="H1267" s="191"/>
      <c r="I1267" s="191"/>
    </row>
    <row r="1268" spans="2:9" ht="35.1" customHeight="1">
      <c r="B1268" s="190"/>
      <c r="C1268" s="191"/>
      <c r="D1268" s="190"/>
      <c r="E1268" s="316"/>
      <c r="F1268" s="192"/>
      <c r="G1268" s="193"/>
      <c r="H1268" s="191"/>
      <c r="I1268" s="191"/>
    </row>
    <row r="1269" spans="2:9" ht="35.1" customHeight="1">
      <c r="B1269" s="190"/>
      <c r="C1269" s="191"/>
      <c r="D1269" s="190"/>
      <c r="E1269" s="316"/>
      <c r="F1269" s="192"/>
      <c r="G1269" s="193"/>
      <c r="H1269" s="191"/>
      <c r="I1269" s="191"/>
    </row>
    <row r="1270" spans="2:9" ht="35.1" customHeight="1">
      <c r="B1270" s="190"/>
      <c r="C1270" s="191"/>
      <c r="D1270" s="190"/>
      <c r="E1270" s="316"/>
      <c r="F1270" s="192"/>
      <c r="G1270" s="193"/>
      <c r="H1270" s="191"/>
      <c r="I1270" s="191"/>
    </row>
    <row r="1271" spans="2:9" ht="35.1" customHeight="1">
      <c r="B1271" s="190"/>
      <c r="C1271" s="191"/>
      <c r="D1271" s="190"/>
      <c r="E1271" s="316"/>
      <c r="F1271" s="192"/>
      <c r="G1271" s="193"/>
      <c r="H1271" s="191"/>
      <c r="I1271" s="191"/>
    </row>
    <row r="1272" spans="2:9" ht="35.1" customHeight="1">
      <c r="B1272" s="190"/>
      <c r="C1272" s="191"/>
      <c r="D1272" s="190"/>
      <c r="E1272" s="316"/>
      <c r="F1272" s="192"/>
      <c r="G1272" s="193"/>
      <c r="H1272" s="191"/>
      <c r="I1272" s="191"/>
    </row>
    <row r="1273" spans="2:9" ht="35.1" customHeight="1">
      <c r="B1273" s="190"/>
      <c r="C1273" s="191"/>
      <c r="D1273" s="190"/>
      <c r="E1273" s="316"/>
      <c r="F1273" s="192"/>
      <c r="G1273" s="193"/>
      <c r="H1273" s="191"/>
      <c r="I1273" s="191"/>
    </row>
    <row r="1274" spans="2:9" ht="35.1" customHeight="1">
      <c r="B1274" s="190"/>
      <c r="C1274" s="191"/>
      <c r="D1274" s="190"/>
      <c r="E1274" s="316"/>
      <c r="F1274" s="192"/>
      <c r="G1274" s="193"/>
      <c r="H1274" s="191"/>
      <c r="I1274" s="191"/>
    </row>
    <row r="1275" spans="2:9" ht="35.1" customHeight="1">
      <c r="B1275" s="190"/>
      <c r="C1275" s="191"/>
      <c r="D1275" s="190"/>
      <c r="E1275" s="316"/>
      <c r="F1275" s="192"/>
      <c r="G1275" s="193"/>
      <c r="H1275" s="191"/>
      <c r="I1275" s="191"/>
    </row>
    <row r="1276" spans="2:9" ht="35.1" customHeight="1">
      <c r="B1276" s="190"/>
      <c r="C1276" s="191"/>
      <c r="D1276" s="190"/>
      <c r="E1276" s="316"/>
      <c r="F1276" s="192"/>
      <c r="G1276" s="193"/>
      <c r="H1276" s="191"/>
      <c r="I1276" s="191"/>
    </row>
    <row r="1277" spans="2:9" ht="35.1" customHeight="1">
      <c r="B1277" s="190"/>
      <c r="C1277" s="191"/>
      <c r="D1277" s="190"/>
      <c r="E1277" s="316"/>
      <c r="F1277" s="192"/>
      <c r="G1277" s="193"/>
      <c r="H1277" s="191"/>
      <c r="I1277" s="191"/>
    </row>
    <row r="1278" spans="2:9" ht="35.1" customHeight="1">
      <c r="B1278" s="190"/>
      <c r="C1278" s="191"/>
      <c r="D1278" s="190"/>
      <c r="E1278" s="316"/>
      <c r="F1278" s="192"/>
      <c r="G1278" s="193"/>
      <c r="H1278" s="191"/>
      <c r="I1278" s="191"/>
    </row>
    <row r="1279" spans="2:9" ht="35.1" customHeight="1">
      <c r="B1279" s="190"/>
      <c r="C1279" s="191"/>
      <c r="D1279" s="190"/>
      <c r="E1279" s="316"/>
      <c r="F1279" s="192"/>
      <c r="G1279" s="193"/>
      <c r="H1279" s="191"/>
      <c r="I1279" s="191"/>
    </row>
    <row r="1280" spans="2:9" ht="35.1" customHeight="1">
      <c r="B1280" s="190"/>
      <c r="C1280" s="191"/>
      <c r="D1280" s="190"/>
      <c r="E1280" s="316"/>
      <c r="F1280" s="192"/>
      <c r="G1280" s="193"/>
      <c r="H1280" s="191"/>
      <c r="I1280" s="191"/>
    </row>
    <row r="1281" spans="2:9" ht="35.1" customHeight="1">
      <c r="B1281" s="190"/>
      <c r="C1281" s="191"/>
      <c r="D1281" s="190"/>
      <c r="E1281" s="316"/>
      <c r="F1281" s="192"/>
      <c r="G1281" s="193"/>
      <c r="H1281" s="191"/>
      <c r="I1281" s="191"/>
    </row>
    <row r="1282" spans="2:9" ht="35.1" customHeight="1">
      <c r="B1282" s="190"/>
      <c r="C1282" s="191"/>
      <c r="D1282" s="190"/>
      <c r="E1282" s="316"/>
      <c r="F1282" s="192"/>
      <c r="G1282" s="193"/>
      <c r="H1282" s="191"/>
      <c r="I1282" s="191"/>
    </row>
    <row r="1283" spans="2:9" ht="35.1" customHeight="1">
      <c r="B1283" s="190"/>
      <c r="C1283" s="191"/>
      <c r="D1283" s="190"/>
      <c r="E1283" s="316"/>
      <c r="F1283" s="192"/>
      <c r="G1283" s="193"/>
      <c r="H1283" s="191"/>
      <c r="I1283" s="191"/>
    </row>
    <row r="1284" spans="2:9" ht="35.1" customHeight="1">
      <c r="B1284" s="190"/>
      <c r="C1284" s="191"/>
      <c r="D1284" s="190"/>
      <c r="E1284" s="316"/>
      <c r="F1284" s="192"/>
      <c r="G1284" s="193"/>
      <c r="H1284" s="191"/>
      <c r="I1284" s="191"/>
    </row>
    <row r="1285" spans="2:9" ht="35.1" customHeight="1">
      <c r="B1285" s="190"/>
      <c r="C1285" s="191"/>
      <c r="D1285" s="190"/>
      <c r="E1285" s="316"/>
      <c r="F1285" s="192"/>
      <c r="G1285" s="193"/>
      <c r="H1285" s="191"/>
      <c r="I1285" s="191"/>
    </row>
    <row r="1286" spans="2:9" ht="35.1" customHeight="1">
      <c r="B1286" s="190"/>
      <c r="C1286" s="191"/>
      <c r="D1286" s="190"/>
      <c r="E1286" s="316"/>
      <c r="F1286" s="192"/>
      <c r="G1286" s="193"/>
      <c r="H1286" s="191"/>
      <c r="I1286" s="191"/>
    </row>
    <row r="1287" spans="2:9" ht="35.1" customHeight="1">
      <c r="B1287" s="190"/>
      <c r="C1287" s="191"/>
      <c r="D1287" s="190"/>
      <c r="E1287" s="316"/>
      <c r="F1287" s="192"/>
      <c r="G1287" s="193"/>
      <c r="H1287" s="191"/>
      <c r="I1287" s="191"/>
    </row>
    <row r="1288" spans="2:9" ht="35.1" customHeight="1">
      <c r="B1288" s="190"/>
      <c r="C1288" s="191"/>
      <c r="D1288" s="190"/>
      <c r="E1288" s="316"/>
      <c r="F1288" s="192"/>
      <c r="G1288" s="193"/>
      <c r="H1288" s="191"/>
      <c r="I1288" s="191"/>
    </row>
    <row r="1289" spans="2:9" ht="35.1" customHeight="1">
      <c r="B1289" s="190"/>
      <c r="C1289" s="191"/>
      <c r="D1289" s="190"/>
      <c r="E1289" s="316"/>
      <c r="F1289" s="192"/>
      <c r="G1289" s="193"/>
      <c r="H1289" s="191"/>
      <c r="I1289" s="191"/>
    </row>
    <row r="1290" spans="2:9" ht="35.1" customHeight="1">
      <c r="B1290" s="190"/>
      <c r="C1290" s="191"/>
      <c r="D1290" s="190"/>
      <c r="E1290" s="316"/>
      <c r="F1290" s="192"/>
      <c r="G1290" s="193"/>
      <c r="H1290" s="191"/>
      <c r="I1290" s="191"/>
    </row>
    <row r="1291" spans="2:9" ht="35.1" customHeight="1">
      <c r="B1291" s="190"/>
      <c r="C1291" s="191"/>
      <c r="D1291" s="190"/>
      <c r="E1291" s="316"/>
      <c r="F1291" s="192"/>
      <c r="G1291" s="193"/>
      <c r="H1291" s="191"/>
      <c r="I1291" s="191"/>
    </row>
    <row r="1292" spans="2:9" ht="35.1" customHeight="1">
      <c r="B1292" s="190"/>
      <c r="C1292" s="191"/>
      <c r="D1292" s="190"/>
      <c r="E1292" s="316"/>
      <c r="F1292" s="192"/>
      <c r="G1292" s="193"/>
      <c r="H1292" s="191"/>
      <c r="I1292" s="191"/>
    </row>
    <row r="1293" spans="2:9" ht="35.1" customHeight="1">
      <c r="B1293" s="190"/>
      <c r="C1293" s="191"/>
      <c r="D1293" s="190"/>
      <c r="E1293" s="316"/>
      <c r="F1293" s="192"/>
      <c r="G1293" s="193"/>
      <c r="H1293" s="191"/>
      <c r="I1293" s="191"/>
    </row>
    <row r="1294" spans="2:9" ht="35.1" customHeight="1">
      <c r="B1294" s="190"/>
      <c r="C1294" s="191"/>
      <c r="D1294" s="190"/>
      <c r="E1294" s="316"/>
      <c r="F1294" s="192"/>
      <c r="G1294" s="193"/>
      <c r="H1294" s="191"/>
      <c r="I1294" s="191"/>
    </row>
    <row r="1295" spans="2:9" ht="35.1" customHeight="1">
      <c r="B1295" s="190"/>
      <c r="C1295" s="191"/>
      <c r="D1295" s="190"/>
      <c r="E1295" s="316"/>
      <c r="F1295" s="192"/>
      <c r="G1295" s="193"/>
      <c r="H1295" s="191"/>
      <c r="I1295" s="191"/>
    </row>
    <row r="1296" spans="2:9" ht="35.1" customHeight="1">
      <c r="B1296" s="190"/>
      <c r="C1296" s="191"/>
      <c r="D1296" s="190"/>
      <c r="E1296" s="316"/>
      <c r="F1296" s="192"/>
      <c r="G1296" s="193"/>
      <c r="H1296" s="191"/>
      <c r="I1296" s="191"/>
    </row>
    <row r="1297" spans="2:9" ht="35.1" customHeight="1">
      <c r="B1297" s="190"/>
      <c r="C1297" s="191"/>
      <c r="D1297" s="190"/>
      <c r="E1297" s="316"/>
      <c r="F1297" s="192"/>
      <c r="G1297" s="193"/>
      <c r="H1297" s="191"/>
      <c r="I1297" s="191"/>
    </row>
    <row r="1298" spans="2:9" ht="35.1" customHeight="1">
      <c r="B1298" s="190"/>
      <c r="C1298" s="191"/>
      <c r="D1298" s="190"/>
      <c r="E1298" s="316"/>
      <c r="F1298" s="192"/>
      <c r="G1298" s="193"/>
      <c r="H1298" s="191"/>
      <c r="I1298" s="191"/>
    </row>
    <row r="1299" spans="2:9" ht="35.1" customHeight="1">
      <c r="B1299" s="190"/>
      <c r="C1299" s="191"/>
      <c r="D1299" s="190"/>
      <c r="E1299" s="316"/>
      <c r="F1299" s="192"/>
      <c r="G1299" s="193"/>
      <c r="H1299" s="191"/>
      <c r="I1299" s="191"/>
    </row>
    <row r="1300" spans="2:9" ht="35.1" customHeight="1">
      <c r="B1300" s="190"/>
      <c r="C1300" s="191"/>
      <c r="D1300" s="190"/>
      <c r="E1300" s="316"/>
      <c r="F1300" s="192"/>
      <c r="G1300" s="193"/>
      <c r="H1300" s="191"/>
      <c r="I1300" s="191"/>
    </row>
    <row r="1301" spans="2:9" ht="35.1" customHeight="1">
      <c r="B1301" s="190"/>
      <c r="C1301" s="191"/>
      <c r="D1301" s="190"/>
      <c r="E1301" s="316"/>
      <c r="F1301" s="192"/>
      <c r="G1301" s="193"/>
      <c r="H1301" s="191"/>
      <c r="I1301" s="191"/>
    </row>
    <row r="1302" spans="2:9" ht="35.1" customHeight="1">
      <c r="B1302" s="190"/>
      <c r="C1302" s="191"/>
      <c r="D1302" s="190"/>
      <c r="E1302" s="316"/>
      <c r="F1302" s="192"/>
      <c r="G1302" s="193"/>
      <c r="H1302" s="191"/>
      <c r="I1302" s="191"/>
    </row>
    <row r="1303" spans="2:9" ht="35.1" customHeight="1">
      <c r="B1303" s="190"/>
      <c r="C1303" s="191"/>
      <c r="D1303" s="190"/>
      <c r="E1303" s="316"/>
      <c r="F1303" s="192"/>
      <c r="G1303" s="193"/>
      <c r="H1303" s="191"/>
      <c r="I1303" s="191"/>
    </row>
    <row r="1304" spans="2:9" ht="35.1" customHeight="1">
      <c r="B1304" s="190"/>
      <c r="C1304" s="191"/>
      <c r="D1304" s="190"/>
      <c r="E1304" s="316"/>
      <c r="F1304" s="192"/>
      <c r="G1304" s="193"/>
      <c r="H1304" s="191"/>
      <c r="I1304" s="191"/>
    </row>
    <row r="1305" spans="2:9" ht="35.1" customHeight="1">
      <c r="B1305" s="190"/>
      <c r="C1305" s="191"/>
      <c r="D1305" s="190"/>
      <c r="E1305" s="316"/>
      <c r="F1305" s="192"/>
      <c r="G1305" s="193"/>
      <c r="H1305" s="191"/>
      <c r="I1305" s="191"/>
    </row>
    <row r="1306" spans="2:9" ht="35.1" customHeight="1">
      <c r="B1306" s="190"/>
      <c r="C1306" s="191"/>
      <c r="D1306" s="190"/>
      <c r="E1306" s="316"/>
      <c r="F1306" s="192"/>
      <c r="G1306" s="193"/>
      <c r="H1306" s="191"/>
      <c r="I1306" s="191"/>
    </row>
    <row r="1307" spans="2:9" ht="35.1" customHeight="1">
      <c r="B1307" s="190"/>
      <c r="C1307" s="191"/>
      <c r="D1307" s="190"/>
      <c r="E1307" s="316"/>
      <c r="F1307" s="192"/>
      <c r="G1307" s="193"/>
      <c r="H1307" s="191"/>
      <c r="I1307" s="191"/>
    </row>
    <row r="1308" spans="2:9" ht="35.1" customHeight="1">
      <c r="B1308" s="190"/>
      <c r="C1308" s="191"/>
      <c r="D1308" s="190"/>
      <c r="E1308" s="316"/>
      <c r="F1308" s="192"/>
      <c r="G1308" s="193"/>
      <c r="H1308" s="191"/>
      <c r="I1308" s="191"/>
    </row>
    <row r="1309" spans="2:9" ht="35.1" customHeight="1">
      <c r="B1309" s="190"/>
      <c r="C1309" s="191"/>
      <c r="D1309" s="190"/>
      <c r="E1309" s="316"/>
      <c r="F1309" s="192"/>
      <c r="G1309" s="193"/>
      <c r="H1309" s="191"/>
      <c r="I1309" s="191"/>
    </row>
    <row r="1310" spans="2:9" ht="35.1" customHeight="1">
      <c r="B1310" s="190"/>
      <c r="C1310" s="191"/>
      <c r="D1310" s="190"/>
      <c r="E1310" s="316"/>
      <c r="F1310" s="192"/>
      <c r="G1310" s="193"/>
      <c r="H1310" s="191"/>
      <c r="I1310" s="191"/>
    </row>
    <row r="1311" spans="2:9" ht="35.1" customHeight="1">
      <c r="B1311" s="190"/>
      <c r="C1311" s="191"/>
      <c r="D1311" s="190"/>
      <c r="E1311" s="316"/>
      <c r="F1311" s="192"/>
      <c r="G1311" s="193"/>
      <c r="H1311" s="191"/>
      <c r="I1311" s="191"/>
    </row>
    <row r="1312" spans="2:9" ht="35.1" customHeight="1">
      <c r="B1312" s="190"/>
      <c r="C1312" s="191"/>
      <c r="D1312" s="190"/>
      <c r="E1312" s="316"/>
      <c r="F1312" s="192"/>
      <c r="G1312" s="193"/>
      <c r="H1312" s="191"/>
      <c r="I1312" s="191"/>
    </row>
    <row r="1313" spans="2:9" ht="35.1" customHeight="1">
      <c r="B1313" s="190"/>
      <c r="C1313" s="191"/>
      <c r="D1313" s="190"/>
      <c r="E1313" s="316"/>
      <c r="F1313" s="192"/>
      <c r="G1313" s="193"/>
      <c r="H1313" s="191"/>
      <c r="I1313" s="191"/>
    </row>
    <row r="1314" spans="2:9" ht="35.1" customHeight="1">
      <c r="B1314" s="190"/>
      <c r="C1314" s="191"/>
      <c r="D1314" s="190"/>
      <c r="E1314" s="316"/>
      <c r="F1314" s="192"/>
      <c r="G1314" s="193"/>
      <c r="H1314" s="191"/>
      <c r="I1314" s="191"/>
    </row>
    <row r="1315" spans="2:9" ht="35.1" customHeight="1">
      <c r="B1315" s="190"/>
      <c r="C1315" s="191"/>
      <c r="D1315" s="190"/>
      <c r="E1315" s="316"/>
      <c r="F1315" s="192"/>
      <c r="G1315" s="193"/>
      <c r="H1315" s="191"/>
      <c r="I1315" s="191"/>
    </row>
    <row r="1316" spans="2:9" ht="35.1" customHeight="1">
      <c r="B1316" s="190"/>
      <c r="C1316" s="191"/>
      <c r="D1316" s="190"/>
      <c r="E1316" s="316"/>
      <c r="F1316" s="192"/>
      <c r="G1316" s="193"/>
      <c r="H1316" s="191"/>
      <c r="I1316" s="191"/>
    </row>
    <row r="1317" spans="2:9" ht="35.1" customHeight="1">
      <c r="B1317" s="190"/>
      <c r="C1317" s="191"/>
      <c r="D1317" s="190"/>
      <c r="E1317" s="316"/>
      <c r="F1317" s="192"/>
      <c r="G1317" s="193"/>
      <c r="H1317" s="191"/>
      <c r="I1317" s="191"/>
    </row>
    <row r="1318" spans="2:9" ht="35.1" customHeight="1">
      <c r="B1318" s="190"/>
      <c r="C1318" s="191"/>
      <c r="D1318" s="190"/>
      <c r="E1318" s="316"/>
      <c r="F1318" s="192"/>
      <c r="G1318" s="193"/>
      <c r="H1318" s="191"/>
      <c r="I1318" s="191"/>
    </row>
    <row r="1319" spans="2:9" ht="35.1" customHeight="1">
      <c r="B1319" s="190"/>
      <c r="C1319" s="191"/>
      <c r="D1319" s="190"/>
      <c r="E1319" s="316"/>
      <c r="F1319" s="192"/>
      <c r="G1319" s="193"/>
      <c r="H1319" s="191"/>
      <c r="I1319" s="191"/>
    </row>
    <row r="1320" spans="2:9" ht="35.1" customHeight="1">
      <c r="B1320" s="190"/>
      <c r="C1320" s="191"/>
      <c r="D1320" s="190"/>
      <c r="E1320" s="316"/>
      <c r="F1320" s="192"/>
      <c r="G1320" s="193"/>
      <c r="H1320" s="191"/>
      <c r="I1320" s="191"/>
    </row>
    <row r="1321" spans="2:9" ht="35.1" customHeight="1">
      <c r="B1321" s="190"/>
      <c r="C1321" s="191"/>
      <c r="D1321" s="190"/>
      <c r="E1321" s="316"/>
      <c r="F1321" s="192"/>
      <c r="G1321" s="193"/>
      <c r="H1321" s="191"/>
      <c r="I1321" s="191"/>
    </row>
    <row r="1322" spans="2:9" ht="35.1" customHeight="1">
      <c r="B1322" s="190"/>
      <c r="C1322" s="191"/>
      <c r="D1322" s="190"/>
      <c r="E1322" s="316"/>
      <c r="F1322" s="192"/>
      <c r="G1322" s="193"/>
      <c r="H1322" s="191"/>
      <c r="I1322" s="191"/>
    </row>
    <row r="1323" spans="2:9" ht="35.1" customHeight="1">
      <c r="B1323" s="190"/>
      <c r="C1323" s="191"/>
      <c r="D1323" s="190"/>
      <c r="E1323" s="316"/>
      <c r="F1323" s="192"/>
      <c r="G1323" s="193"/>
      <c r="H1323" s="191"/>
      <c r="I1323" s="191"/>
    </row>
    <row r="1324" spans="2:9" ht="35.1" customHeight="1">
      <c r="B1324" s="190"/>
      <c r="C1324" s="191"/>
      <c r="D1324" s="190"/>
      <c r="E1324" s="316"/>
      <c r="F1324" s="192"/>
      <c r="G1324" s="193"/>
      <c r="H1324" s="191"/>
      <c r="I1324" s="191"/>
    </row>
    <row r="1325" spans="2:9" ht="35.1" customHeight="1">
      <c r="B1325" s="190"/>
      <c r="C1325" s="191"/>
      <c r="D1325" s="190"/>
      <c r="E1325" s="316"/>
      <c r="F1325" s="192"/>
      <c r="G1325" s="193"/>
      <c r="H1325" s="191"/>
      <c r="I1325" s="191"/>
    </row>
    <row r="1326" spans="2:9" ht="35.1" customHeight="1">
      <c r="B1326" s="190"/>
      <c r="C1326" s="191"/>
      <c r="D1326" s="190"/>
      <c r="E1326" s="316"/>
      <c r="F1326" s="192"/>
      <c r="G1326" s="193"/>
      <c r="H1326" s="191"/>
      <c r="I1326" s="191"/>
    </row>
    <row r="1327" spans="2:9" ht="35.1" customHeight="1">
      <c r="B1327" s="190"/>
      <c r="C1327" s="191"/>
      <c r="D1327" s="190"/>
      <c r="E1327" s="316"/>
      <c r="F1327" s="192"/>
      <c r="G1327" s="193"/>
      <c r="H1327" s="191"/>
      <c r="I1327" s="191"/>
    </row>
    <row r="1328" spans="2:9" ht="35.1" customHeight="1">
      <c r="B1328" s="190"/>
      <c r="C1328" s="191"/>
      <c r="D1328" s="190"/>
      <c r="E1328" s="316"/>
      <c r="F1328" s="192"/>
      <c r="G1328" s="193"/>
      <c r="H1328" s="191"/>
      <c r="I1328" s="191"/>
    </row>
    <row r="1329" spans="2:9" ht="35.1" customHeight="1">
      <c r="B1329" s="190"/>
      <c r="C1329" s="191"/>
      <c r="D1329" s="190"/>
      <c r="E1329" s="316"/>
      <c r="F1329" s="192"/>
      <c r="G1329" s="193"/>
      <c r="H1329" s="191"/>
      <c r="I1329" s="191"/>
    </row>
    <row r="1330" spans="2:9" ht="35.1" customHeight="1">
      <c r="B1330" s="190"/>
      <c r="C1330" s="191"/>
      <c r="D1330" s="190"/>
      <c r="E1330" s="316"/>
      <c r="F1330" s="192"/>
      <c r="G1330" s="193"/>
      <c r="H1330" s="191"/>
      <c r="I1330" s="191"/>
    </row>
    <row r="1331" spans="2:9" ht="35.1" customHeight="1">
      <c r="B1331" s="190"/>
      <c r="C1331" s="191"/>
      <c r="D1331" s="190"/>
      <c r="E1331" s="316"/>
      <c r="F1331" s="192"/>
      <c r="G1331" s="193"/>
      <c r="H1331" s="191"/>
      <c r="I1331" s="191"/>
    </row>
    <row r="1332" spans="2:9" ht="35.1" customHeight="1">
      <c r="B1332" s="190"/>
      <c r="C1332" s="191"/>
      <c r="D1332" s="190"/>
      <c r="E1332" s="316"/>
      <c r="F1332" s="192"/>
      <c r="G1332" s="193"/>
      <c r="H1332" s="191"/>
      <c r="I1332" s="191"/>
    </row>
    <row r="1333" spans="2:9" ht="35.1" customHeight="1">
      <c r="B1333" s="190"/>
      <c r="C1333" s="191"/>
      <c r="D1333" s="190"/>
      <c r="E1333" s="316"/>
      <c r="F1333" s="192"/>
      <c r="G1333" s="193"/>
      <c r="H1333" s="191"/>
      <c r="I1333" s="191"/>
    </row>
    <row r="1334" spans="2:9" ht="35.1" customHeight="1">
      <c r="B1334" s="190"/>
      <c r="C1334" s="191"/>
      <c r="D1334" s="190"/>
      <c r="E1334" s="316"/>
      <c r="F1334" s="192"/>
      <c r="G1334" s="193"/>
      <c r="H1334" s="191"/>
      <c r="I1334" s="191"/>
    </row>
    <row r="1335" spans="2:9" ht="35.1" customHeight="1">
      <c r="B1335" s="190"/>
      <c r="C1335" s="191"/>
      <c r="D1335" s="190"/>
      <c r="E1335" s="316"/>
      <c r="F1335" s="192"/>
      <c r="G1335" s="193"/>
      <c r="H1335" s="191"/>
      <c r="I1335" s="191"/>
    </row>
    <row r="1336" spans="2:9" ht="35.1" customHeight="1">
      <c r="B1336" s="190"/>
      <c r="C1336" s="191"/>
      <c r="D1336" s="190"/>
      <c r="E1336" s="316"/>
      <c r="F1336" s="192"/>
      <c r="G1336" s="193"/>
      <c r="H1336" s="191"/>
      <c r="I1336" s="191"/>
    </row>
    <row r="1337" spans="2:9" ht="35.1" customHeight="1">
      <c r="B1337" s="190"/>
      <c r="C1337" s="191"/>
      <c r="D1337" s="190"/>
      <c r="E1337" s="316"/>
      <c r="F1337" s="192"/>
      <c r="G1337" s="193"/>
      <c r="H1337" s="191"/>
      <c r="I1337" s="191"/>
    </row>
    <row r="1338" spans="2:9" ht="35.1" customHeight="1">
      <c r="B1338" s="190"/>
      <c r="C1338" s="191"/>
      <c r="D1338" s="190"/>
      <c r="E1338" s="316"/>
      <c r="F1338" s="192"/>
      <c r="G1338" s="193"/>
      <c r="H1338" s="191"/>
      <c r="I1338" s="191"/>
    </row>
    <row r="1339" spans="2:9" ht="35.1" customHeight="1">
      <c r="B1339" s="190"/>
      <c r="C1339" s="191"/>
      <c r="D1339" s="190"/>
      <c r="E1339" s="316"/>
      <c r="F1339" s="192"/>
      <c r="G1339" s="193"/>
      <c r="H1339" s="191"/>
      <c r="I1339" s="191"/>
    </row>
    <row r="1340" spans="2:9" ht="35.1" customHeight="1">
      <c r="B1340" s="190"/>
      <c r="C1340" s="191"/>
      <c r="D1340" s="190"/>
      <c r="E1340" s="316"/>
      <c r="F1340" s="192"/>
      <c r="G1340" s="193"/>
      <c r="H1340" s="191"/>
      <c r="I1340" s="191"/>
    </row>
    <row r="1341" spans="2:9" ht="35.1" customHeight="1">
      <c r="B1341" s="190"/>
      <c r="C1341" s="191"/>
      <c r="D1341" s="190"/>
      <c r="E1341" s="316"/>
      <c r="F1341" s="192"/>
      <c r="G1341" s="193"/>
      <c r="H1341" s="191"/>
      <c r="I1341" s="191"/>
    </row>
    <row r="1342" spans="2:9" ht="35.1" customHeight="1">
      <c r="B1342" s="190"/>
      <c r="C1342" s="191"/>
      <c r="D1342" s="190"/>
      <c r="E1342" s="316"/>
      <c r="F1342" s="192"/>
      <c r="G1342" s="193"/>
      <c r="H1342" s="191"/>
      <c r="I1342" s="191"/>
    </row>
    <row r="1343" spans="2:9" ht="35.1" customHeight="1">
      <c r="B1343" s="190"/>
      <c r="C1343" s="191"/>
      <c r="D1343" s="190"/>
      <c r="E1343" s="316"/>
      <c r="F1343" s="192"/>
      <c r="G1343" s="193"/>
      <c r="H1343" s="191"/>
      <c r="I1343" s="191"/>
    </row>
    <row r="1344" spans="2:9" ht="35.1" customHeight="1">
      <c r="B1344" s="190"/>
      <c r="C1344" s="191"/>
      <c r="D1344" s="190"/>
      <c r="E1344" s="316"/>
      <c r="F1344" s="192"/>
      <c r="G1344" s="193"/>
      <c r="H1344" s="191"/>
      <c r="I1344" s="191"/>
    </row>
    <row r="1345" spans="2:9" ht="35.1" customHeight="1">
      <c r="B1345" s="190"/>
      <c r="C1345" s="191"/>
      <c r="D1345" s="190"/>
      <c r="E1345" s="316"/>
      <c r="F1345" s="192"/>
      <c r="G1345" s="193"/>
      <c r="H1345" s="191"/>
      <c r="I1345" s="191"/>
    </row>
    <row r="1346" spans="2:9" ht="35.1" customHeight="1">
      <c r="B1346" s="190"/>
      <c r="C1346" s="191"/>
      <c r="D1346" s="190"/>
      <c r="E1346" s="316"/>
      <c r="F1346" s="192"/>
      <c r="G1346" s="193"/>
      <c r="H1346" s="191"/>
      <c r="I1346" s="191"/>
    </row>
    <row r="1347" spans="2:9" ht="35.1" customHeight="1">
      <c r="B1347" s="190"/>
      <c r="C1347" s="191"/>
      <c r="D1347" s="190"/>
      <c r="E1347" s="316"/>
      <c r="F1347" s="192"/>
      <c r="G1347" s="193"/>
      <c r="H1347" s="191"/>
      <c r="I1347" s="191"/>
    </row>
    <row r="1348" spans="2:9" ht="35.1" customHeight="1">
      <c r="B1348" s="190"/>
      <c r="C1348" s="191"/>
      <c r="D1348" s="190"/>
      <c r="E1348" s="316"/>
      <c r="F1348" s="192"/>
      <c r="G1348" s="193"/>
      <c r="H1348" s="191"/>
      <c r="I1348" s="191"/>
    </row>
    <row r="1349" spans="2:9" ht="35.1" customHeight="1">
      <c r="B1349" s="190"/>
      <c r="C1349" s="191"/>
      <c r="D1349" s="190"/>
      <c r="E1349" s="316"/>
      <c r="F1349" s="192"/>
      <c r="G1349" s="193"/>
      <c r="H1349" s="191"/>
      <c r="I1349" s="191"/>
    </row>
    <row r="1350" spans="2:9" ht="35.1" customHeight="1">
      <c r="B1350" s="190"/>
      <c r="C1350" s="191"/>
      <c r="D1350" s="190"/>
      <c r="E1350" s="316"/>
      <c r="F1350" s="192"/>
      <c r="G1350" s="193"/>
      <c r="H1350" s="191"/>
      <c r="I1350" s="191"/>
    </row>
    <row r="1351" spans="2:9" ht="35.1" customHeight="1">
      <c r="B1351" s="190"/>
      <c r="C1351" s="191"/>
      <c r="D1351" s="190"/>
      <c r="E1351" s="316"/>
      <c r="F1351" s="192"/>
      <c r="G1351" s="193"/>
      <c r="H1351" s="191"/>
      <c r="I1351" s="191"/>
    </row>
    <row r="1352" spans="2:9" ht="35.1" customHeight="1">
      <c r="B1352" s="190"/>
      <c r="C1352" s="191"/>
      <c r="D1352" s="190"/>
      <c r="E1352" s="316"/>
      <c r="F1352" s="192"/>
      <c r="G1352" s="193"/>
      <c r="H1352" s="191"/>
      <c r="I1352" s="191"/>
    </row>
    <row r="1353" spans="2:9" ht="35.1" customHeight="1">
      <c r="B1353" s="190"/>
      <c r="C1353" s="191"/>
      <c r="D1353" s="190"/>
      <c r="E1353" s="316"/>
      <c r="F1353" s="192"/>
      <c r="G1353" s="193"/>
      <c r="H1353" s="191"/>
      <c r="I1353" s="191"/>
    </row>
    <row r="1354" spans="2:9" ht="35.1" customHeight="1">
      <c r="B1354" s="190"/>
      <c r="C1354" s="191"/>
      <c r="D1354" s="190"/>
      <c r="E1354" s="316"/>
      <c r="F1354" s="192"/>
      <c r="G1354" s="193"/>
      <c r="H1354" s="191"/>
      <c r="I1354" s="191"/>
    </row>
    <row r="1355" spans="2:9" ht="35.1" customHeight="1">
      <c r="B1355" s="190"/>
      <c r="C1355" s="191"/>
      <c r="D1355" s="190"/>
      <c r="E1355" s="316"/>
      <c r="F1355" s="192"/>
      <c r="G1355" s="193"/>
      <c r="H1355" s="191"/>
      <c r="I1355" s="191"/>
    </row>
    <row r="1356" spans="2:9" ht="35.1" customHeight="1">
      <c r="B1356" s="190"/>
      <c r="C1356" s="191"/>
      <c r="D1356" s="190"/>
      <c r="E1356" s="316"/>
      <c r="F1356" s="192"/>
      <c r="G1356" s="193"/>
      <c r="H1356" s="191"/>
      <c r="I1356" s="191"/>
    </row>
    <row r="1357" spans="2:9" ht="35.1" customHeight="1">
      <c r="B1357" s="190"/>
      <c r="C1357" s="191"/>
      <c r="D1357" s="190"/>
      <c r="E1357" s="316"/>
      <c r="F1357" s="192"/>
      <c r="G1357" s="193"/>
      <c r="H1357" s="191"/>
      <c r="I1357" s="191"/>
    </row>
    <row r="1358" spans="2:9" ht="35.1" customHeight="1">
      <c r="B1358" s="190"/>
      <c r="C1358" s="191"/>
      <c r="D1358" s="190"/>
      <c r="E1358" s="316"/>
      <c r="F1358" s="192"/>
      <c r="G1358" s="193"/>
      <c r="H1358" s="191"/>
      <c r="I1358" s="191"/>
    </row>
    <row r="1359" spans="2:9" ht="35.1" customHeight="1">
      <c r="B1359" s="190"/>
      <c r="C1359" s="191"/>
      <c r="D1359" s="190"/>
      <c r="E1359" s="316"/>
      <c r="F1359" s="192"/>
      <c r="G1359" s="193"/>
      <c r="H1359" s="191"/>
      <c r="I1359" s="191"/>
    </row>
    <row r="1360" spans="2:9" ht="35.1" customHeight="1">
      <c r="B1360" s="190"/>
      <c r="C1360" s="191"/>
      <c r="D1360" s="190"/>
      <c r="E1360" s="316"/>
      <c r="F1360" s="192"/>
      <c r="G1360" s="193"/>
      <c r="H1360" s="191"/>
      <c r="I1360" s="191"/>
    </row>
    <row r="1361" spans="2:9" ht="35.1" customHeight="1">
      <c r="B1361" s="190"/>
      <c r="C1361" s="191"/>
      <c r="D1361" s="190"/>
      <c r="E1361" s="316"/>
      <c r="F1361" s="192"/>
      <c r="G1361" s="193"/>
      <c r="H1361" s="191"/>
      <c r="I1361" s="191"/>
    </row>
    <row r="1362" spans="2:9" ht="35.1" customHeight="1">
      <c r="B1362" s="190"/>
      <c r="C1362" s="191"/>
      <c r="D1362" s="190"/>
      <c r="E1362" s="316"/>
      <c r="F1362" s="192"/>
      <c r="G1362" s="193"/>
      <c r="H1362" s="191"/>
      <c r="I1362" s="191"/>
    </row>
    <row r="1363" spans="2:9" ht="35.1" customHeight="1">
      <c r="B1363" s="190"/>
      <c r="C1363" s="191"/>
      <c r="D1363" s="190"/>
      <c r="E1363" s="316"/>
      <c r="F1363" s="192"/>
      <c r="G1363" s="193"/>
      <c r="H1363" s="191"/>
      <c r="I1363" s="191"/>
    </row>
    <row r="1364" spans="2:9" ht="35.1" customHeight="1">
      <c r="B1364" s="190"/>
      <c r="C1364" s="191"/>
      <c r="D1364" s="190"/>
      <c r="E1364" s="316"/>
      <c r="F1364" s="192"/>
      <c r="G1364" s="193"/>
      <c r="H1364" s="191"/>
      <c r="I1364" s="191"/>
    </row>
    <row r="1365" spans="2:9" ht="35.1" customHeight="1">
      <c r="B1365" s="190"/>
      <c r="C1365" s="191"/>
      <c r="D1365" s="190"/>
      <c r="E1365" s="316"/>
      <c r="F1365" s="192"/>
      <c r="G1365" s="193"/>
      <c r="H1365" s="191"/>
      <c r="I1365" s="191"/>
    </row>
    <row r="1366" spans="2:9" ht="35.1" customHeight="1">
      <c r="B1366" s="190"/>
      <c r="C1366" s="191"/>
      <c r="D1366" s="190"/>
      <c r="E1366" s="316"/>
      <c r="F1366" s="192"/>
      <c r="G1366" s="193"/>
      <c r="H1366" s="191"/>
      <c r="I1366" s="191"/>
    </row>
    <row r="1367" spans="2:9" ht="35.1" customHeight="1">
      <c r="B1367" s="190"/>
      <c r="C1367" s="191"/>
      <c r="D1367" s="190"/>
      <c r="E1367" s="316"/>
      <c r="F1367" s="192"/>
      <c r="G1367" s="193"/>
      <c r="H1367" s="191"/>
      <c r="I1367" s="191"/>
    </row>
    <row r="1368" spans="2:9" ht="35.1" customHeight="1">
      <c r="B1368" s="190"/>
      <c r="C1368" s="191"/>
      <c r="D1368" s="190"/>
      <c r="E1368" s="316"/>
      <c r="F1368" s="192"/>
      <c r="G1368" s="193"/>
      <c r="H1368" s="191"/>
      <c r="I1368" s="191"/>
    </row>
    <row r="1369" spans="2:9" ht="35.1" customHeight="1">
      <c r="B1369" s="190"/>
      <c r="C1369" s="191"/>
      <c r="D1369" s="190"/>
      <c r="E1369" s="316"/>
      <c r="F1369" s="192"/>
      <c r="G1369" s="193"/>
      <c r="H1369" s="191"/>
      <c r="I1369" s="191"/>
    </row>
    <row r="1370" spans="2:9" ht="35.1" customHeight="1">
      <c r="B1370" s="190"/>
      <c r="C1370" s="191"/>
      <c r="D1370" s="190"/>
      <c r="E1370" s="316"/>
      <c r="F1370" s="192"/>
      <c r="G1370" s="193"/>
      <c r="H1370" s="191"/>
      <c r="I1370" s="191"/>
    </row>
    <row r="1371" spans="2:9" ht="35.1" customHeight="1">
      <c r="B1371" s="190"/>
      <c r="C1371" s="191"/>
      <c r="D1371" s="190"/>
      <c r="E1371" s="316"/>
      <c r="F1371" s="192"/>
      <c r="G1371" s="193"/>
      <c r="H1371" s="191"/>
      <c r="I1371" s="191"/>
    </row>
    <row r="1372" spans="2:9" ht="35.1" customHeight="1">
      <c r="B1372" s="190"/>
      <c r="C1372" s="191"/>
      <c r="D1372" s="190"/>
      <c r="E1372" s="316"/>
      <c r="F1372" s="192"/>
      <c r="G1372" s="193"/>
      <c r="H1372" s="191"/>
      <c r="I1372" s="191"/>
    </row>
    <row r="1373" spans="2:9" ht="35.1" customHeight="1">
      <c r="B1373" s="190"/>
      <c r="C1373" s="191"/>
      <c r="D1373" s="190"/>
      <c r="E1373" s="316"/>
      <c r="F1373" s="192"/>
      <c r="G1373" s="193"/>
      <c r="H1373" s="191"/>
      <c r="I1373" s="191"/>
    </row>
    <row r="1374" spans="2:9" ht="35.1" customHeight="1">
      <c r="B1374" s="190"/>
      <c r="C1374" s="191"/>
      <c r="D1374" s="190"/>
      <c r="E1374" s="316"/>
      <c r="F1374" s="192"/>
      <c r="G1374" s="193"/>
      <c r="H1374" s="191"/>
      <c r="I1374" s="191"/>
    </row>
    <row r="1375" spans="2:9" ht="35.1" customHeight="1">
      <c r="B1375" s="190"/>
      <c r="C1375" s="191"/>
      <c r="D1375" s="190"/>
      <c r="E1375" s="316"/>
      <c r="F1375" s="192"/>
      <c r="G1375" s="193"/>
      <c r="H1375" s="191"/>
      <c r="I1375" s="191"/>
    </row>
    <row r="1376" spans="2:9" ht="35.1" customHeight="1">
      <c r="B1376" s="190"/>
      <c r="C1376" s="191"/>
      <c r="D1376" s="190"/>
      <c r="E1376" s="316"/>
      <c r="F1376" s="192"/>
      <c r="G1376" s="193"/>
      <c r="H1376" s="191"/>
      <c r="I1376" s="191"/>
    </row>
    <row r="1377" spans="2:9" ht="35.1" customHeight="1">
      <c r="B1377" s="190"/>
      <c r="C1377" s="191"/>
      <c r="D1377" s="190"/>
      <c r="E1377" s="316"/>
      <c r="F1377" s="192"/>
      <c r="G1377" s="193"/>
      <c r="H1377" s="191"/>
      <c r="I1377" s="191"/>
    </row>
    <row r="1378" spans="2:9" ht="35.1" customHeight="1">
      <c r="B1378" s="190"/>
      <c r="C1378" s="191"/>
      <c r="D1378" s="190"/>
      <c r="E1378" s="316"/>
      <c r="F1378" s="192"/>
      <c r="G1378" s="193"/>
      <c r="H1378" s="191"/>
      <c r="I1378" s="191"/>
    </row>
    <row r="1379" spans="2:9" ht="35.1" customHeight="1">
      <c r="B1379" s="190"/>
      <c r="C1379" s="191"/>
      <c r="D1379" s="190"/>
      <c r="E1379" s="316"/>
      <c r="F1379" s="192"/>
      <c r="G1379" s="193"/>
      <c r="H1379" s="191"/>
      <c r="I1379" s="191"/>
    </row>
    <row r="1380" spans="2:9" ht="35.1" customHeight="1">
      <c r="B1380" s="190"/>
      <c r="C1380" s="191"/>
      <c r="D1380" s="190"/>
      <c r="E1380" s="316"/>
      <c r="F1380" s="192"/>
      <c r="G1380" s="193"/>
      <c r="H1380" s="191"/>
      <c r="I1380" s="191"/>
    </row>
    <row r="1381" spans="2:9" ht="35.1" customHeight="1">
      <c r="B1381" s="190"/>
      <c r="C1381" s="191"/>
      <c r="D1381" s="190"/>
      <c r="E1381" s="316"/>
      <c r="F1381" s="192"/>
      <c r="G1381" s="193"/>
      <c r="H1381" s="191"/>
      <c r="I1381" s="191"/>
    </row>
    <row r="1382" spans="2:9" ht="35.1" customHeight="1">
      <c r="B1382" s="190"/>
      <c r="C1382" s="191"/>
      <c r="D1382" s="190"/>
      <c r="E1382" s="316"/>
      <c r="F1382" s="192"/>
      <c r="G1382" s="193"/>
      <c r="H1382" s="191"/>
      <c r="I1382" s="191"/>
    </row>
    <row r="1383" spans="2:9" ht="35.1" customHeight="1">
      <c r="B1383" s="190"/>
      <c r="C1383" s="191"/>
      <c r="D1383" s="190"/>
      <c r="E1383" s="316"/>
      <c r="F1383" s="192"/>
      <c r="G1383" s="193"/>
      <c r="H1383" s="191"/>
      <c r="I1383" s="191"/>
    </row>
    <row r="1384" spans="2:9" ht="35.1" customHeight="1">
      <c r="B1384" s="190"/>
      <c r="C1384" s="191"/>
      <c r="D1384" s="190"/>
      <c r="E1384" s="316"/>
      <c r="F1384" s="192"/>
      <c r="G1384" s="193"/>
      <c r="H1384" s="191"/>
      <c r="I1384" s="191"/>
    </row>
    <row r="1385" spans="2:9" ht="35.1" customHeight="1">
      <c r="B1385" s="190"/>
      <c r="C1385" s="191"/>
      <c r="D1385" s="190"/>
      <c r="E1385" s="316"/>
      <c r="F1385" s="192"/>
      <c r="G1385" s="193"/>
      <c r="H1385" s="191"/>
      <c r="I1385" s="191"/>
    </row>
    <row r="1386" spans="2:9" ht="35.1" customHeight="1">
      <c r="B1386" s="190"/>
      <c r="C1386" s="191"/>
      <c r="D1386" s="190"/>
      <c r="E1386" s="316"/>
      <c r="F1386" s="192"/>
      <c r="G1386" s="193"/>
      <c r="H1386" s="191"/>
      <c r="I1386" s="191"/>
    </row>
    <row r="1387" spans="2:9" ht="35.1" customHeight="1">
      <c r="B1387" s="190"/>
      <c r="C1387" s="191"/>
      <c r="D1387" s="190"/>
      <c r="E1387" s="316"/>
      <c r="F1387" s="192"/>
      <c r="G1387" s="193"/>
      <c r="H1387" s="191"/>
      <c r="I1387" s="191"/>
    </row>
    <row r="1388" spans="2:9" ht="35.1" customHeight="1">
      <c r="B1388" s="190"/>
      <c r="C1388" s="191"/>
      <c r="D1388" s="190"/>
      <c r="E1388" s="316"/>
      <c r="F1388" s="192"/>
      <c r="G1388" s="193"/>
      <c r="H1388" s="191"/>
      <c r="I1388" s="191"/>
    </row>
    <row r="1389" spans="2:9" ht="35.1" customHeight="1">
      <c r="B1389" s="190"/>
      <c r="C1389" s="191"/>
      <c r="D1389" s="190"/>
      <c r="E1389" s="316"/>
      <c r="F1389" s="192"/>
      <c r="G1389" s="193"/>
      <c r="H1389" s="191"/>
      <c r="I1389" s="191"/>
    </row>
    <row r="1390" spans="2:9" ht="35.1" customHeight="1">
      <c r="B1390" s="190"/>
      <c r="C1390" s="191"/>
      <c r="D1390" s="190"/>
      <c r="E1390" s="316"/>
      <c r="F1390" s="192"/>
      <c r="G1390" s="193"/>
      <c r="H1390" s="191"/>
      <c r="I1390" s="191"/>
    </row>
    <row r="1391" spans="2:9" ht="35.1" customHeight="1">
      <c r="B1391" s="190"/>
      <c r="C1391" s="191"/>
      <c r="D1391" s="190"/>
      <c r="E1391" s="316"/>
      <c r="F1391" s="192"/>
      <c r="G1391" s="193"/>
      <c r="H1391" s="191"/>
      <c r="I1391" s="191"/>
    </row>
    <row r="1392" spans="2:9" ht="35.1" customHeight="1">
      <c r="B1392" s="190"/>
      <c r="C1392" s="191"/>
      <c r="D1392" s="190"/>
      <c r="E1392" s="316"/>
      <c r="F1392" s="192"/>
      <c r="G1392" s="193"/>
      <c r="H1392" s="191"/>
      <c r="I1392" s="191"/>
    </row>
    <row r="1393" spans="2:9" ht="35.1" customHeight="1">
      <c r="B1393" s="190"/>
      <c r="C1393" s="191"/>
      <c r="D1393" s="190"/>
      <c r="E1393" s="316"/>
      <c r="F1393" s="192"/>
      <c r="G1393" s="193"/>
      <c r="H1393" s="191"/>
      <c r="I1393" s="191"/>
    </row>
    <row r="1394" spans="2:9" ht="35.1" customHeight="1">
      <c r="B1394" s="190"/>
      <c r="C1394" s="191"/>
      <c r="D1394" s="190"/>
      <c r="E1394" s="316"/>
      <c r="F1394" s="192"/>
      <c r="G1394" s="193"/>
      <c r="H1394" s="191"/>
      <c r="I1394" s="191"/>
    </row>
    <row r="1395" spans="2:9" ht="35.1" customHeight="1">
      <c r="B1395" s="190"/>
      <c r="C1395" s="191"/>
      <c r="D1395" s="190"/>
      <c r="E1395" s="316"/>
      <c r="F1395" s="192"/>
      <c r="G1395" s="193"/>
      <c r="H1395" s="191"/>
      <c r="I1395" s="191"/>
    </row>
    <row r="1396" spans="2:9" ht="35.1" customHeight="1">
      <c r="B1396" s="190"/>
      <c r="C1396" s="191"/>
      <c r="D1396" s="190"/>
      <c r="E1396" s="316"/>
      <c r="F1396" s="192"/>
      <c r="G1396" s="193"/>
      <c r="H1396" s="191"/>
      <c r="I1396" s="191"/>
    </row>
    <row r="1397" spans="2:9" ht="35.1" customHeight="1">
      <c r="B1397" s="190"/>
      <c r="C1397" s="191"/>
      <c r="D1397" s="190"/>
      <c r="E1397" s="316"/>
      <c r="F1397" s="192"/>
      <c r="G1397" s="193"/>
      <c r="H1397" s="191"/>
      <c r="I1397" s="191"/>
    </row>
    <row r="1398" spans="2:9" ht="35.1" customHeight="1">
      <c r="B1398" s="190"/>
      <c r="C1398" s="191"/>
      <c r="D1398" s="190"/>
      <c r="E1398" s="316"/>
      <c r="F1398" s="192"/>
      <c r="G1398" s="193"/>
      <c r="H1398" s="191"/>
      <c r="I1398" s="191"/>
    </row>
    <row r="1399" spans="2:9" ht="35.1" customHeight="1">
      <c r="B1399" s="190"/>
      <c r="C1399" s="191"/>
      <c r="D1399" s="190"/>
      <c r="E1399" s="316"/>
      <c r="F1399" s="192"/>
      <c r="G1399" s="193"/>
      <c r="H1399" s="191"/>
      <c r="I1399" s="191"/>
    </row>
    <row r="1400" spans="2:9" ht="35.1" customHeight="1">
      <c r="B1400" s="190"/>
      <c r="C1400" s="191"/>
      <c r="D1400" s="190"/>
      <c r="E1400" s="316"/>
      <c r="F1400" s="192"/>
      <c r="G1400" s="193"/>
      <c r="H1400" s="191"/>
      <c r="I1400" s="191"/>
    </row>
    <row r="1401" spans="2:9" ht="35.1" customHeight="1">
      <c r="B1401" s="190"/>
      <c r="C1401" s="191"/>
      <c r="D1401" s="190"/>
      <c r="E1401" s="316"/>
      <c r="F1401" s="192"/>
      <c r="G1401" s="193"/>
      <c r="H1401" s="191"/>
      <c r="I1401" s="191"/>
    </row>
    <row r="1402" spans="2:9" ht="35.1" customHeight="1">
      <c r="B1402" s="190"/>
      <c r="C1402" s="191"/>
      <c r="D1402" s="190"/>
      <c r="E1402" s="316"/>
      <c r="F1402" s="192"/>
      <c r="G1402" s="193"/>
      <c r="H1402" s="191"/>
      <c r="I1402" s="191"/>
    </row>
    <row r="1403" spans="2:9" ht="35.1" customHeight="1">
      <c r="B1403" s="190"/>
      <c r="C1403" s="191"/>
      <c r="D1403" s="190"/>
      <c r="E1403" s="316"/>
      <c r="F1403" s="192"/>
      <c r="G1403" s="193"/>
      <c r="H1403" s="191"/>
      <c r="I1403" s="191"/>
    </row>
    <row r="1404" spans="2:9" ht="35.1" customHeight="1">
      <c r="B1404" s="190"/>
      <c r="C1404" s="191"/>
      <c r="D1404" s="190"/>
      <c r="E1404" s="316"/>
      <c r="F1404" s="192"/>
      <c r="G1404" s="193"/>
      <c r="H1404" s="191"/>
      <c r="I1404" s="191"/>
    </row>
    <row r="1405" spans="2:9" ht="35.1" customHeight="1">
      <c r="B1405" s="190"/>
      <c r="C1405" s="191"/>
      <c r="D1405" s="190"/>
      <c r="E1405" s="316"/>
      <c r="F1405" s="192"/>
      <c r="G1405" s="193"/>
      <c r="H1405" s="191"/>
      <c r="I1405" s="191"/>
    </row>
    <row r="1406" spans="2:9" ht="35.1" customHeight="1">
      <c r="B1406" s="190"/>
      <c r="C1406" s="191"/>
      <c r="D1406" s="190"/>
      <c r="E1406" s="316"/>
      <c r="F1406" s="192"/>
      <c r="G1406" s="193"/>
      <c r="H1406" s="191"/>
      <c r="I1406" s="191"/>
    </row>
    <row r="1407" spans="2:9" ht="35.1" customHeight="1">
      <c r="B1407" s="190"/>
      <c r="C1407" s="191"/>
      <c r="D1407" s="190"/>
      <c r="E1407" s="316"/>
      <c r="F1407" s="192"/>
      <c r="G1407" s="193"/>
      <c r="H1407" s="191"/>
      <c r="I1407" s="191"/>
    </row>
    <row r="1408" spans="2:9" ht="35.1" customHeight="1">
      <c r="B1408" s="190"/>
      <c r="C1408" s="191"/>
      <c r="D1408" s="190"/>
      <c r="E1408" s="316"/>
      <c r="F1408" s="192"/>
      <c r="G1408" s="193"/>
      <c r="H1408" s="191"/>
      <c r="I1408" s="191"/>
    </row>
    <row r="1409" spans="2:9" ht="35.1" customHeight="1">
      <c r="B1409" s="190"/>
      <c r="C1409" s="191"/>
      <c r="D1409" s="190"/>
      <c r="E1409" s="316"/>
      <c r="F1409" s="192"/>
      <c r="G1409" s="193"/>
      <c r="H1409" s="191"/>
      <c r="I1409" s="191"/>
    </row>
    <row r="1410" spans="2:9" ht="35.1" customHeight="1">
      <c r="B1410" s="190"/>
      <c r="C1410" s="191"/>
      <c r="D1410" s="190"/>
      <c r="E1410" s="316"/>
      <c r="F1410" s="192"/>
      <c r="G1410" s="193"/>
      <c r="H1410" s="191"/>
      <c r="I1410" s="191"/>
    </row>
    <row r="1411" spans="2:9" ht="35.1" customHeight="1">
      <c r="B1411" s="190"/>
      <c r="C1411" s="191"/>
      <c r="D1411" s="190"/>
      <c r="E1411" s="316"/>
      <c r="F1411" s="192"/>
      <c r="G1411" s="193"/>
      <c r="H1411" s="191"/>
      <c r="I1411" s="191"/>
    </row>
    <row r="1412" spans="2:9" ht="35.1" customHeight="1">
      <c r="B1412" s="190"/>
      <c r="C1412" s="191"/>
      <c r="D1412" s="190"/>
      <c r="E1412" s="316"/>
      <c r="F1412" s="192"/>
      <c r="G1412" s="193"/>
      <c r="H1412" s="191"/>
      <c r="I1412" s="191"/>
    </row>
    <row r="1413" spans="2:9" ht="35.1" customHeight="1">
      <c r="B1413" s="190"/>
      <c r="C1413" s="191"/>
      <c r="D1413" s="190"/>
      <c r="E1413" s="316"/>
      <c r="F1413" s="192"/>
      <c r="G1413" s="193"/>
      <c r="H1413" s="191"/>
      <c r="I1413" s="191"/>
    </row>
    <row r="1414" spans="2:9" ht="35.1" customHeight="1">
      <c r="B1414" s="190"/>
      <c r="C1414" s="191"/>
      <c r="D1414" s="190"/>
      <c r="E1414" s="316"/>
      <c r="F1414" s="192"/>
      <c r="G1414" s="193"/>
      <c r="H1414" s="191"/>
      <c r="I1414" s="191"/>
    </row>
    <row r="1415" spans="2:9" ht="35.1" customHeight="1">
      <c r="B1415" s="190"/>
      <c r="C1415" s="191"/>
      <c r="D1415" s="190"/>
      <c r="E1415" s="316"/>
      <c r="F1415" s="192"/>
      <c r="G1415" s="193"/>
      <c r="H1415" s="191"/>
      <c r="I1415" s="191"/>
    </row>
    <row r="1416" spans="2:9" ht="35.1" customHeight="1">
      <c r="B1416" s="190"/>
      <c r="C1416" s="191"/>
      <c r="D1416" s="190"/>
      <c r="E1416" s="316"/>
      <c r="F1416" s="192"/>
      <c r="G1416" s="193"/>
      <c r="H1416" s="191"/>
      <c r="I1416" s="191"/>
    </row>
    <row r="1417" spans="2:9" ht="35.1" customHeight="1">
      <c r="B1417" s="190"/>
      <c r="C1417" s="191"/>
      <c r="D1417" s="190"/>
      <c r="E1417" s="316"/>
      <c r="F1417" s="192"/>
      <c r="G1417" s="193"/>
      <c r="H1417" s="191"/>
      <c r="I1417" s="191"/>
    </row>
    <row r="1418" spans="2:9" ht="35.1" customHeight="1">
      <c r="B1418" s="190"/>
      <c r="C1418" s="191"/>
      <c r="D1418" s="190"/>
      <c r="E1418" s="316"/>
      <c r="F1418" s="192"/>
      <c r="G1418" s="193"/>
      <c r="H1418" s="191"/>
      <c r="I1418" s="191"/>
    </row>
    <row r="1419" spans="2:9" ht="35.1" customHeight="1">
      <c r="B1419" s="190"/>
      <c r="C1419" s="191"/>
      <c r="D1419" s="190"/>
      <c r="E1419" s="316"/>
      <c r="F1419" s="192"/>
      <c r="G1419" s="193"/>
      <c r="H1419" s="191"/>
      <c r="I1419" s="191"/>
    </row>
    <row r="1420" spans="2:9" ht="35.1" customHeight="1">
      <c r="B1420" s="190"/>
      <c r="C1420" s="191"/>
      <c r="D1420" s="190"/>
      <c r="E1420" s="316"/>
      <c r="F1420" s="192"/>
      <c r="G1420" s="193"/>
      <c r="H1420" s="191"/>
      <c r="I1420" s="191"/>
    </row>
    <row r="1421" spans="2:9" ht="35.1" customHeight="1">
      <c r="B1421" s="190"/>
      <c r="C1421" s="191"/>
      <c r="D1421" s="190"/>
      <c r="E1421" s="316"/>
      <c r="F1421" s="192"/>
      <c r="G1421" s="193"/>
      <c r="H1421" s="191"/>
      <c r="I1421" s="191"/>
    </row>
    <row r="1422" spans="2:9" ht="35.1" customHeight="1">
      <c r="B1422" s="190"/>
      <c r="C1422" s="191"/>
      <c r="D1422" s="190"/>
      <c r="E1422" s="316"/>
      <c r="F1422" s="192"/>
      <c r="G1422" s="193"/>
      <c r="H1422" s="191"/>
      <c r="I1422" s="191"/>
    </row>
    <row r="1423" spans="2:9" ht="35.1" customHeight="1">
      <c r="B1423" s="190"/>
      <c r="C1423" s="191"/>
      <c r="D1423" s="190"/>
      <c r="E1423" s="316"/>
      <c r="F1423" s="192"/>
      <c r="G1423" s="193"/>
      <c r="H1423" s="191"/>
      <c r="I1423" s="191"/>
    </row>
    <row r="1424" spans="2:9" ht="35.1" customHeight="1">
      <c r="B1424" s="190"/>
      <c r="C1424" s="191"/>
      <c r="D1424" s="190"/>
      <c r="E1424" s="316"/>
      <c r="F1424" s="192"/>
      <c r="G1424" s="193"/>
      <c r="H1424" s="191"/>
      <c r="I1424" s="191"/>
    </row>
    <row r="1425" spans="2:9" ht="35.1" customHeight="1">
      <c r="B1425" s="190"/>
      <c r="C1425" s="191"/>
      <c r="D1425" s="190"/>
      <c r="E1425" s="316"/>
      <c r="F1425" s="192"/>
      <c r="G1425" s="193"/>
      <c r="H1425" s="191"/>
      <c r="I1425" s="191"/>
    </row>
    <row r="1426" spans="2:9" ht="35.1" customHeight="1">
      <c r="B1426" s="190"/>
      <c r="C1426" s="191"/>
      <c r="D1426" s="190"/>
      <c r="E1426" s="316"/>
      <c r="F1426" s="192"/>
      <c r="G1426" s="193"/>
      <c r="H1426" s="191"/>
      <c r="I1426" s="191"/>
    </row>
    <row r="1427" spans="2:9" ht="35.1" customHeight="1">
      <c r="B1427" s="190"/>
      <c r="C1427" s="191"/>
      <c r="D1427" s="190"/>
      <c r="E1427" s="316"/>
      <c r="F1427" s="192"/>
      <c r="G1427" s="193"/>
      <c r="H1427" s="191"/>
      <c r="I1427" s="191"/>
    </row>
    <row r="1428" spans="2:9" ht="35.1" customHeight="1">
      <c r="B1428" s="190"/>
      <c r="C1428" s="191"/>
      <c r="D1428" s="190"/>
      <c r="E1428" s="316"/>
      <c r="F1428" s="192"/>
      <c r="G1428" s="193"/>
      <c r="H1428" s="191"/>
      <c r="I1428" s="191"/>
    </row>
    <row r="1429" spans="2:9" ht="35.1" customHeight="1">
      <c r="B1429" s="190"/>
      <c r="C1429" s="191"/>
      <c r="D1429" s="190"/>
      <c r="E1429" s="316"/>
      <c r="F1429" s="192"/>
      <c r="G1429" s="193"/>
      <c r="H1429" s="191"/>
      <c r="I1429" s="191"/>
    </row>
    <row r="1430" spans="2:9" ht="35.1" customHeight="1">
      <c r="B1430" s="190"/>
      <c r="C1430" s="191"/>
      <c r="D1430" s="190"/>
      <c r="E1430" s="316"/>
      <c r="F1430" s="192"/>
      <c r="G1430" s="193"/>
      <c r="H1430" s="191"/>
      <c r="I1430" s="191"/>
    </row>
    <row r="1431" spans="2:9" ht="35.1" customHeight="1">
      <c r="B1431" s="190"/>
      <c r="C1431" s="191"/>
      <c r="D1431" s="190"/>
      <c r="E1431" s="316"/>
      <c r="F1431" s="192"/>
      <c r="G1431" s="193"/>
      <c r="H1431" s="191"/>
      <c r="I1431" s="191"/>
    </row>
    <row r="1432" spans="2:9" ht="35.1" customHeight="1">
      <c r="B1432" s="190"/>
      <c r="C1432" s="191"/>
      <c r="D1432" s="190"/>
      <c r="E1432" s="316"/>
      <c r="F1432" s="192"/>
      <c r="G1432" s="193"/>
      <c r="H1432" s="191"/>
      <c r="I1432" s="191"/>
    </row>
    <row r="1433" spans="2:9" ht="35.1" customHeight="1">
      <c r="B1433" s="190"/>
      <c r="C1433" s="191"/>
      <c r="D1433" s="190"/>
      <c r="E1433" s="316"/>
      <c r="F1433" s="192"/>
      <c r="G1433" s="193"/>
      <c r="H1433" s="191"/>
      <c r="I1433" s="191"/>
    </row>
    <row r="1434" spans="2:9" ht="35.1" customHeight="1">
      <c r="B1434" s="190"/>
      <c r="C1434" s="191"/>
      <c r="D1434" s="190"/>
      <c r="E1434" s="316"/>
      <c r="F1434" s="192"/>
      <c r="G1434" s="193"/>
      <c r="H1434" s="191"/>
      <c r="I1434" s="191"/>
    </row>
    <row r="1435" spans="2:9" ht="35.1" customHeight="1">
      <c r="B1435" s="190"/>
      <c r="C1435" s="191"/>
      <c r="D1435" s="190"/>
      <c r="E1435" s="316"/>
      <c r="F1435" s="192"/>
      <c r="G1435" s="193"/>
      <c r="H1435" s="191"/>
      <c r="I1435" s="191"/>
    </row>
    <row r="1436" spans="2:9" ht="35.1" customHeight="1">
      <c r="B1436" s="190"/>
      <c r="C1436" s="191"/>
      <c r="D1436" s="190"/>
      <c r="E1436" s="316"/>
      <c r="F1436" s="192"/>
      <c r="G1436" s="193"/>
      <c r="H1436" s="191"/>
      <c r="I1436" s="191"/>
    </row>
    <row r="1437" spans="2:9" ht="35.1" customHeight="1">
      <c r="B1437" s="190"/>
      <c r="C1437" s="191"/>
      <c r="D1437" s="190"/>
      <c r="E1437" s="316"/>
      <c r="F1437" s="192"/>
      <c r="G1437" s="193"/>
      <c r="H1437" s="191"/>
      <c r="I1437" s="191"/>
    </row>
    <row r="1438" spans="2:9" ht="35.1" customHeight="1">
      <c r="B1438" s="190"/>
      <c r="C1438" s="191"/>
      <c r="D1438" s="190"/>
      <c r="E1438" s="316"/>
      <c r="F1438" s="192"/>
      <c r="G1438" s="193"/>
      <c r="H1438" s="191"/>
      <c r="I1438" s="191"/>
    </row>
    <row r="1439" spans="2:9" ht="35.1" customHeight="1">
      <c r="B1439" s="190"/>
      <c r="C1439" s="191"/>
      <c r="D1439" s="190"/>
      <c r="E1439" s="316"/>
      <c r="F1439" s="192"/>
      <c r="G1439" s="193"/>
      <c r="H1439" s="191"/>
      <c r="I1439" s="191"/>
    </row>
    <row r="1440" spans="2:9" ht="35.1" customHeight="1">
      <c r="B1440" s="190"/>
      <c r="C1440" s="191"/>
      <c r="D1440" s="190"/>
      <c r="E1440" s="316"/>
      <c r="F1440" s="192"/>
      <c r="G1440" s="193"/>
      <c r="H1440" s="191"/>
      <c r="I1440" s="191"/>
    </row>
    <row r="1441" spans="2:9" ht="35.1" customHeight="1">
      <c r="B1441" s="190"/>
      <c r="C1441" s="191"/>
      <c r="D1441" s="190"/>
      <c r="E1441" s="316"/>
      <c r="F1441" s="192"/>
      <c r="G1441" s="193"/>
      <c r="H1441" s="191"/>
      <c r="I1441" s="191"/>
    </row>
    <row r="1442" spans="2:9" ht="35.1" customHeight="1">
      <c r="B1442" s="190"/>
      <c r="C1442" s="191"/>
      <c r="D1442" s="190"/>
      <c r="E1442" s="316"/>
      <c r="F1442" s="192"/>
      <c r="G1442" s="193"/>
      <c r="H1442" s="191"/>
      <c r="I1442" s="191"/>
    </row>
    <row r="1443" spans="2:9" ht="35.1" customHeight="1">
      <c r="B1443" s="190"/>
      <c r="C1443" s="191"/>
      <c r="D1443" s="190"/>
      <c r="E1443" s="316"/>
      <c r="F1443" s="192"/>
      <c r="G1443" s="193"/>
      <c r="H1443" s="191"/>
      <c r="I1443" s="191"/>
    </row>
    <row r="1444" spans="2:9" ht="35.1" customHeight="1">
      <c r="B1444" s="190"/>
      <c r="C1444" s="191"/>
      <c r="D1444" s="190"/>
      <c r="E1444" s="316"/>
      <c r="F1444" s="192"/>
      <c r="G1444" s="193"/>
      <c r="H1444" s="191"/>
      <c r="I1444" s="191"/>
    </row>
    <row r="1445" spans="2:9" ht="35.1" customHeight="1">
      <c r="B1445" s="190"/>
      <c r="C1445" s="191"/>
      <c r="D1445" s="190"/>
      <c r="E1445" s="316"/>
      <c r="F1445" s="192"/>
      <c r="G1445" s="193"/>
      <c r="H1445" s="191"/>
      <c r="I1445" s="191"/>
    </row>
    <row r="1446" spans="2:9" ht="35.1" customHeight="1">
      <c r="B1446" s="190"/>
      <c r="C1446" s="191"/>
      <c r="D1446" s="190"/>
      <c r="E1446" s="316"/>
      <c r="F1446" s="192"/>
      <c r="G1446" s="193"/>
      <c r="H1446" s="191"/>
      <c r="I1446" s="191"/>
    </row>
    <row r="1447" spans="2:9" ht="35.1" customHeight="1">
      <c r="B1447" s="190"/>
      <c r="C1447" s="191"/>
      <c r="D1447" s="190"/>
      <c r="E1447" s="316"/>
      <c r="F1447" s="192"/>
      <c r="G1447" s="193"/>
      <c r="H1447" s="191"/>
      <c r="I1447" s="191"/>
    </row>
    <row r="1448" spans="2:9" ht="35.1" customHeight="1">
      <c r="B1448" s="190"/>
      <c r="C1448" s="191"/>
      <c r="D1448" s="190"/>
      <c r="E1448" s="316"/>
      <c r="F1448" s="192"/>
      <c r="G1448" s="193"/>
      <c r="H1448" s="191"/>
      <c r="I1448" s="191"/>
    </row>
    <row r="1449" spans="2:9" ht="35.1" customHeight="1">
      <c r="B1449" s="190"/>
      <c r="C1449" s="191"/>
      <c r="D1449" s="190"/>
      <c r="E1449" s="316"/>
      <c r="F1449" s="192"/>
      <c r="G1449" s="193"/>
      <c r="H1449" s="191"/>
      <c r="I1449" s="191"/>
    </row>
    <row r="1450" spans="2:9" ht="35.1" customHeight="1">
      <c r="B1450" s="190"/>
      <c r="C1450" s="191"/>
      <c r="D1450" s="190"/>
      <c r="E1450" s="316"/>
      <c r="F1450" s="192"/>
      <c r="G1450" s="193"/>
      <c r="H1450" s="191"/>
      <c r="I1450" s="191"/>
    </row>
    <row r="1451" spans="2:9" ht="35.1" customHeight="1">
      <c r="B1451" s="190"/>
      <c r="C1451" s="191"/>
      <c r="D1451" s="190"/>
      <c r="E1451" s="316"/>
      <c r="F1451" s="192"/>
      <c r="G1451" s="193"/>
      <c r="H1451" s="191"/>
      <c r="I1451" s="191"/>
    </row>
    <row r="1452" spans="2:9" ht="35.1" customHeight="1">
      <c r="B1452" s="190"/>
      <c r="C1452" s="191"/>
      <c r="D1452" s="190"/>
      <c r="E1452" s="316"/>
      <c r="F1452" s="192"/>
      <c r="G1452" s="193"/>
      <c r="H1452" s="191"/>
      <c r="I1452" s="191"/>
    </row>
    <row r="1453" spans="2:9" ht="35.1" customHeight="1">
      <c r="B1453" s="190"/>
      <c r="C1453" s="191"/>
      <c r="D1453" s="190"/>
      <c r="E1453" s="316"/>
      <c r="F1453" s="192"/>
      <c r="G1453" s="193"/>
      <c r="H1453" s="191"/>
      <c r="I1453" s="191"/>
    </row>
    <row r="1454" spans="2:9" ht="35.1" customHeight="1">
      <c r="B1454" s="190"/>
      <c r="C1454" s="191"/>
      <c r="D1454" s="190"/>
      <c r="E1454" s="316"/>
      <c r="F1454" s="192"/>
      <c r="G1454" s="193"/>
      <c r="H1454" s="191"/>
      <c r="I1454" s="191"/>
    </row>
    <row r="1455" spans="2:9" ht="35.1" customHeight="1">
      <c r="B1455" s="190"/>
      <c r="C1455" s="191"/>
      <c r="D1455" s="190"/>
      <c r="E1455" s="316"/>
      <c r="F1455" s="192"/>
      <c r="G1455" s="193"/>
      <c r="H1455" s="191"/>
      <c r="I1455" s="191"/>
    </row>
    <row r="1456" spans="2:9" ht="35.1" customHeight="1">
      <c r="B1456" s="190"/>
      <c r="C1456" s="191"/>
      <c r="D1456" s="190"/>
      <c r="E1456" s="316"/>
      <c r="F1456" s="192"/>
      <c r="G1456" s="193"/>
      <c r="H1456" s="191"/>
      <c r="I1456" s="191"/>
    </row>
    <row r="1457" spans="2:9" ht="35.1" customHeight="1">
      <c r="B1457" s="190"/>
      <c r="C1457" s="191"/>
      <c r="D1457" s="190"/>
      <c r="E1457" s="316"/>
      <c r="F1457" s="192"/>
      <c r="G1457" s="193"/>
      <c r="H1457" s="191"/>
      <c r="I1457" s="191"/>
    </row>
    <row r="1458" spans="2:9" ht="35.1" customHeight="1">
      <c r="B1458" s="190"/>
      <c r="C1458" s="191"/>
      <c r="D1458" s="190"/>
      <c r="E1458" s="316"/>
      <c r="F1458" s="192"/>
      <c r="G1458" s="193"/>
      <c r="H1458" s="191"/>
      <c r="I1458" s="191"/>
    </row>
    <row r="1459" spans="2:9" ht="35.1" customHeight="1">
      <c r="B1459" s="190"/>
      <c r="C1459" s="191"/>
      <c r="D1459" s="190"/>
      <c r="E1459" s="316"/>
      <c r="F1459" s="192"/>
      <c r="G1459" s="193"/>
      <c r="H1459" s="191"/>
      <c r="I1459" s="191"/>
    </row>
    <row r="1460" spans="2:9" ht="35.1" customHeight="1">
      <c r="B1460" s="190"/>
      <c r="C1460" s="191"/>
      <c r="D1460" s="190"/>
      <c r="E1460" s="316"/>
      <c r="F1460" s="192"/>
      <c r="G1460" s="193"/>
      <c r="H1460" s="191"/>
      <c r="I1460" s="191"/>
    </row>
    <row r="1461" spans="2:9" ht="35.1" customHeight="1">
      <c r="B1461" s="190"/>
      <c r="C1461" s="191"/>
      <c r="D1461" s="190"/>
      <c r="E1461" s="316"/>
      <c r="F1461" s="192"/>
      <c r="G1461" s="193"/>
      <c r="H1461" s="191"/>
      <c r="I1461" s="191"/>
    </row>
    <row r="1462" spans="2:9" ht="35.1" customHeight="1">
      <c r="B1462" s="190"/>
      <c r="C1462" s="191"/>
      <c r="D1462" s="190"/>
      <c r="E1462" s="316"/>
      <c r="F1462" s="192"/>
      <c r="G1462" s="193"/>
      <c r="H1462" s="191"/>
      <c r="I1462" s="191"/>
    </row>
    <row r="1463" spans="2:9" ht="35.1" customHeight="1">
      <c r="B1463" s="190"/>
      <c r="C1463" s="191"/>
      <c r="D1463" s="190"/>
      <c r="E1463" s="316"/>
      <c r="F1463" s="192"/>
      <c r="G1463" s="193"/>
      <c r="H1463" s="191"/>
      <c r="I1463" s="191"/>
    </row>
    <row r="1464" spans="2:9" ht="35.1" customHeight="1">
      <c r="B1464" s="190"/>
      <c r="C1464" s="191"/>
      <c r="D1464" s="190"/>
      <c r="E1464" s="316"/>
      <c r="F1464" s="192"/>
      <c r="G1464" s="193"/>
      <c r="H1464" s="191"/>
      <c r="I1464" s="191"/>
    </row>
    <row r="1465" spans="2:9" ht="35.1" customHeight="1">
      <c r="B1465" s="190"/>
      <c r="C1465" s="191"/>
      <c r="D1465" s="190"/>
      <c r="E1465" s="316"/>
      <c r="F1465" s="192"/>
      <c r="G1465" s="193"/>
      <c r="H1465" s="191"/>
      <c r="I1465" s="191"/>
    </row>
    <row r="1466" spans="2:9" ht="35.1" customHeight="1">
      <c r="B1466" s="190"/>
      <c r="C1466" s="191"/>
      <c r="D1466" s="190"/>
      <c r="E1466" s="316"/>
      <c r="F1466" s="192"/>
      <c r="G1466" s="193"/>
      <c r="H1466" s="191"/>
      <c r="I1466" s="191"/>
    </row>
    <row r="1467" spans="2:9" ht="35.1" customHeight="1">
      <c r="B1467" s="190"/>
      <c r="C1467" s="191"/>
      <c r="D1467" s="190"/>
      <c r="E1467" s="316"/>
      <c r="F1467" s="192"/>
      <c r="G1467" s="193"/>
      <c r="H1467" s="191"/>
      <c r="I1467" s="191"/>
    </row>
    <row r="1468" spans="2:9" ht="35.1" customHeight="1">
      <c r="B1468" s="190"/>
      <c r="C1468" s="191"/>
      <c r="D1468" s="190"/>
      <c r="E1468" s="316"/>
      <c r="F1468" s="192"/>
      <c r="G1468" s="193"/>
      <c r="H1468" s="191"/>
      <c r="I1468" s="191"/>
    </row>
    <row r="1469" spans="2:9" ht="35.1" customHeight="1">
      <c r="B1469" s="190"/>
      <c r="C1469" s="191"/>
      <c r="D1469" s="190"/>
      <c r="E1469" s="316"/>
      <c r="F1469" s="192"/>
      <c r="G1469" s="193"/>
      <c r="H1469" s="191"/>
      <c r="I1469" s="191"/>
    </row>
    <row r="1470" spans="2:9" ht="35.1" customHeight="1">
      <c r="B1470" s="190"/>
      <c r="C1470" s="191"/>
      <c r="D1470" s="190"/>
      <c r="E1470" s="316"/>
      <c r="F1470" s="192"/>
      <c r="G1470" s="193"/>
      <c r="H1470" s="191"/>
      <c r="I1470" s="191"/>
    </row>
    <row r="1471" spans="2:9" ht="35.1" customHeight="1">
      <c r="B1471" s="190"/>
      <c r="C1471" s="191"/>
      <c r="D1471" s="190"/>
      <c r="E1471" s="316"/>
      <c r="F1471" s="192"/>
      <c r="G1471" s="193"/>
      <c r="H1471" s="191"/>
      <c r="I1471" s="191"/>
    </row>
    <row r="1472" spans="2:9" ht="35.1" customHeight="1">
      <c r="B1472" s="190"/>
      <c r="C1472" s="191"/>
      <c r="D1472" s="190"/>
      <c r="E1472" s="316"/>
      <c r="F1472" s="192"/>
      <c r="G1472" s="193"/>
      <c r="H1472" s="191"/>
      <c r="I1472" s="191"/>
    </row>
    <row r="1473" spans="2:9" ht="35.1" customHeight="1">
      <c r="B1473" s="190"/>
      <c r="C1473" s="191"/>
      <c r="D1473" s="190"/>
      <c r="E1473" s="316"/>
      <c r="F1473" s="192"/>
      <c r="G1473" s="193"/>
      <c r="H1473" s="191"/>
      <c r="I1473" s="191"/>
    </row>
    <row r="1474" spans="2:9" ht="35.1" customHeight="1">
      <c r="B1474" s="190"/>
      <c r="C1474" s="191"/>
      <c r="D1474" s="190"/>
      <c r="E1474" s="316"/>
      <c r="F1474" s="192"/>
      <c r="G1474" s="193"/>
      <c r="H1474" s="191"/>
      <c r="I1474" s="191"/>
    </row>
    <row r="1475" spans="2:9" ht="35.1" customHeight="1">
      <c r="B1475" s="190"/>
      <c r="C1475" s="191"/>
      <c r="D1475" s="190"/>
      <c r="E1475" s="316"/>
      <c r="F1475" s="192"/>
      <c r="G1475" s="193"/>
      <c r="H1475" s="191"/>
      <c r="I1475" s="191"/>
    </row>
    <row r="1476" spans="2:9" ht="35.1" customHeight="1">
      <c r="B1476" s="190"/>
      <c r="C1476" s="191"/>
      <c r="D1476" s="190"/>
      <c r="E1476" s="316"/>
      <c r="F1476" s="192"/>
      <c r="G1476" s="193"/>
      <c r="H1476" s="191"/>
      <c r="I1476" s="191"/>
    </row>
    <row r="1477" spans="2:9" ht="35.1" customHeight="1">
      <c r="B1477" s="190"/>
      <c r="C1477" s="191"/>
      <c r="D1477" s="190"/>
      <c r="E1477" s="316"/>
      <c r="F1477" s="192"/>
      <c r="G1477" s="193"/>
      <c r="H1477" s="191"/>
      <c r="I1477" s="191"/>
    </row>
    <row r="1478" spans="2:9" ht="35.1" customHeight="1">
      <c r="B1478" s="190"/>
      <c r="C1478" s="191"/>
      <c r="D1478" s="190"/>
      <c r="E1478" s="316"/>
      <c r="F1478" s="192"/>
      <c r="G1478" s="193"/>
      <c r="H1478" s="191"/>
      <c r="I1478" s="191"/>
    </row>
    <row r="1479" spans="2:9" ht="35.1" customHeight="1">
      <c r="B1479" s="190"/>
      <c r="C1479" s="191"/>
      <c r="D1479" s="190"/>
      <c r="E1479" s="316"/>
      <c r="F1479" s="192"/>
      <c r="G1479" s="193"/>
      <c r="H1479" s="191"/>
      <c r="I1479" s="191"/>
    </row>
    <row r="1480" spans="2:9" ht="35.1" customHeight="1">
      <c r="B1480" s="190"/>
      <c r="C1480" s="191"/>
      <c r="D1480" s="190"/>
      <c r="E1480" s="316"/>
      <c r="F1480" s="192"/>
      <c r="G1480" s="193"/>
      <c r="H1480" s="191"/>
      <c r="I1480" s="191"/>
    </row>
    <row r="1481" spans="2:9" ht="35.1" customHeight="1">
      <c r="B1481" s="190"/>
      <c r="C1481" s="191"/>
      <c r="D1481" s="190"/>
      <c r="E1481" s="316"/>
      <c r="F1481" s="192"/>
      <c r="G1481" s="193"/>
      <c r="H1481" s="191"/>
      <c r="I1481" s="191"/>
    </row>
    <row r="1482" spans="2:9" ht="35.1" customHeight="1">
      <c r="B1482" s="190"/>
      <c r="C1482" s="191"/>
      <c r="D1482" s="190"/>
      <c r="E1482" s="316"/>
      <c r="F1482" s="192"/>
      <c r="G1482" s="193"/>
      <c r="H1482" s="191"/>
      <c r="I1482" s="191"/>
    </row>
    <row r="1483" spans="2:9" ht="35.1" customHeight="1">
      <c r="B1483" s="190"/>
      <c r="C1483" s="191"/>
      <c r="D1483" s="190"/>
      <c r="E1483" s="316"/>
      <c r="F1483" s="192"/>
      <c r="G1483" s="193"/>
      <c r="H1483" s="191"/>
      <c r="I1483" s="191"/>
    </row>
    <row r="1484" spans="2:9" ht="35.1" customHeight="1">
      <c r="B1484" s="190"/>
      <c r="C1484" s="191"/>
      <c r="D1484" s="190"/>
      <c r="E1484" s="316"/>
      <c r="F1484" s="192"/>
      <c r="G1484" s="193"/>
      <c r="H1484" s="191"/>
      <c r="I1484" s="191"/>
    </row>
    <row r="1485" spans="2:9" ht="35.1" customHeight="1">
      <c r="B1485" s="190"/>
      <c r="C1485" s="191"/>
      <c r="D1485" s="190"/>
      <c r="E1485" s="316"/>
      <c r="F1485" s="192"/>
      <c r="G1485" s="193"/>
      <c r="H1485" s="191"/>
      <c r="I1485" s="191"/>
    </row>
    <row r="1486" spans="2:9" ht="35.1" customHeight="1">
      <c r="B1486" s="190"/>
      <c r="C1486" s="191"/>
      <c r="D1486" s="190"/>
      <c r="E1486" s="316"/>
      <c r="F1486" s="192"/>
      <c r="G1486" s="193"/>
      <c r="H1486" s="191"/>
      <c r="I1486" s="191"/>
    </row>
    <row r="1487" spans="2:9" ht="35.1" customHeight="1">
      <c r="B1487" s="190"/>
      <c r="C1487" s="191"/>
      <c r="D1487" s="190"/>
      <c r="E1487" s="316"/>
      <c r="F1487" s="192"/>
      <c r="G1487" s="193"/>
      <c r="H1487" s="191"/>
      <c r="I1487" s="191"/>
    </row>
    <row r="1488" spans="2:9" ht="35.1" customHeight="1">
      <c r="B1488" s="190"/>
      <c r="C1488" s="191"/>
      <c r="D1488" s="190"/>
      <c r="E1488" s="316"/>
      <c r="F1488" s="192"/>
      <c r="G1488" s="193"/>
      <c r="H1488" s="191"/>
      <c r="I1488" s="191"/>
    </row>
    <row r="1489" spans="2:9" ht="35.1" customHeight="1">
      <c r="B1489" s="190"/>
      <c r="C1489" s="191"/>
      <c r="D1489" s="190"/>
      <c r="E1489" s="316"/>
      <c r="F1489" s="192"/>
      <c r="G1489" s="193"/>
      <c r="H1489" s="191"/>
      <c r="I1489" s="191"/>
    </row>
    <row r="1490" spans="2:9" ht="35.1" customHeight="1">
      <c r="B1490" s="190"/>
      <c r="C1490" s="191"/>
      <c r="D1490" s="190"/>
      <c r="E1490" s="316"/>
      <c r="F1490" s="192"/>
      <c r="G1490" s="193"/>
      <c r="H1490" s="191"/>
      <c r="I1490" s="191"/>
    </row>
    <row r="1491" spans="2:9" ht="35.1" customHeight="1">
      <c r="B1491" s="190"/>
      <c r="C1491" s="191"/>
      <c r="D1491" s="190"/>
      <c r="E1491" s="316"/>
      <c r="F1491" s="192"/>
      <c r="G1491" s="193"/>
      <c r="H1491" s="191"/>
      <c r="I1491" s="191"/>
    </row>
    <row r="1492" spans="2:9" ht="35.1" customHeight="1">
      <c r="B1492" s="190"/>
      <c r="C1492" s="191"/>
      <c r="D1492" s="190"/>
      <c r="E1492" s="316"/>
      <c r="F1492" s="192"/>
      <c r="G1492" s="193"/>
      <c r="H1492" s="191"/>
      <c r="I1492" s="191"/>
    </row>
    <row r="1493" spans="2:9" ht="35.1" customHeight="1">
      <c r="B1493" s="190"/>
      <c r="C1493" s="191"/>
      <c r="D1493" s="190"/>
      <c r="E1493" s="316"/>
      <c r="F1493" s="192"/>
      <c r="G1493" s="193"/>
      <c r="H1493" s="191"/>
      <c r="I1493" s="191"/>
    </row>
    <row r="1494" spans="2:9" ht="35.1" customHeight="1">
      <c r="B1494" s="190"/>
      <c r="C1494" s="191"/>
      <c r="D1494" s="190"/>
      <c r="E1494" s="316"/>
      <c r="F1494" s="192"/>
      <c r="G1494" s="193"/>
      <c r="H1494" s="191"/>
      <c r="I1494" s="191"/>
    </row>
    <row r="1495" spans="2:9" ht="35.1" customHeight="1">
      <c r="B1495" s="190"/>
      <c r="C1495" s="191"/>
      <c r="D1495" s="190"/>
      <c r="E1495" s="316"/>
      <c r="F1495" s="192"/>
      <c r="G1495" s="193"/>
      <c r="H1495" s="191"/>
      <c r="I1495" s="191"/>
    </row>
    <row r="1496" spans="2:9" ht="35.1" customHeight="1">
      <c r="B1496" s="190"/>
      <c r="C1496" s="191"/>
      <c r="D1496" s="190"/>
      <c r="E1496" s="316"/>
      <c r="F1496" s="192"/>
      <c r="G1496" s="193"/>
      <c r="H1496" s="191"/>
      <c r="I1496" s="191"/>
    </row>
    <row r="1497" spans="2:9" ht="35.1" customHeight="1">
      <c r="B1497" s="190"/>
      <c r="C1497" s="191"/>
      <c r="D1497" s="190"/>
      <c r="E1497" s="316"/>
      <c r="F1497" s="192"/>
      <c r="G1497" s="193"/>
      <c r="H1497" s="191"/>
      <c r="I1497" s="191"/>
    </row>
    <row r="1498" spans="2:9" ht="35.1" customHeight="1">
      <c r="B1498" s="190"/>
      <c r="C1498" s="191"/>
      <c r="D1498" s="190"/>
      <c r="E1498" s="316"/>
      <c r="F1498" s="192"/>
      <c r="G1498" s="193"/>
      <c r="H1498" s="191"/>
      <c r="I1498" s="191"/>
    </row>
    <row r="1499" spans="2:9" ht="35.1" customHeight="1">
      <c r="B1499" s="190"/>
      <c r="C1499" s="191"/>
      <c r="D1499" s="190"/>
      <c r="E1499" s="316"/>
      <c r="F1499" s="192"/>
      <c r="G1499" s="193"/>
      <c r="H1499" s="191"/>
      <c r="I1499" s="191"/>
    </row>
    <row r="1500" spans="2:9" ht="35.1" customHeight="1">
      <c r="B1500" s="190"/>
      <c r="C1500" s="191"/>
      <c r="D1500" s="190"/>
      <c r="E1500" s="316"/>
      <c r="F1500" s="192"/>
      <c r="G1500" s="193"/>
      <c r="H1500" s="191"/>
      <c r="I1500" s="191"/>
    </row>
    <row r="1501" spans="2:9" ht="35.1" customHeight="1">
      <c r="B1501" s="190"/>
      <c r="C1501" s="191"/>
      <c r="D1501" s="190"/>
      <c r="E1501" s="316"/>
      <c r="F1501" s="192"/>
      <c r="G1501" s="193"/>
      <c r="H1501" s="191"/>
      <c r="I1501" s="191"/>
    </row>
    <row r="1502" spans="2:9" ht="35.1" customHeight="1">
      <c r="B1502" s="190"/>
      <c r="C1502" s="191"/>
      <c r="D1502" s="190"/>
      <c r="E1502" s="316"/>
      <c r="F1502" s="192"/>
      <c r="G1502" s="193"/>
      <c r="H1502" s="191"/>
      <c r="I1502" s="191"/>
    </row>
    <row r="1503" spans="2:9" ht="35.1" customHeight="1">
      <c r="B1503" s="190"/>
      <c r="C1503" s="191"/>
      <c r="D1503" s="190"/>
      <c r="E1503" s="316"/>
      <c r="F1503" s="192"/>
      <c r="G1503" s="193"/>
      <c r="H1503" s="191"/>
      <c r="I1503" s="191"/>
    </row>
    <row r="1504" spans="2:9" ht="35.1" customHeight="1">
      <c r="B1504" s="190"/>
      <c r="C1504" s="191"/>
      <c r="D1504" s="190"/>
      <c r="E1504" s="316"/>
      <c r="F1504" s="192"/>
      <c r="G1504" s="193"/>
      <c r="H1504" s="191"/>
      <c r="I1504" s="191"/>
    </row>
    <row r="1505" spans="2:9" ht="35.1" customHeight="1">
      <c r="B1505" s="190"/>
      <c r="C1505" s="191"/>
      <c r="D1505" s="190"/>
      <c r="E1505" s="316"/>
      <c r="F1505" s="192"/>
      <c r="G1505" s="193"/>
      <c r="H1505" s="191"/>
      <c r="I1505" s="191"/>
    </row>
    <row r="1506" spans="2:9" ht="35.1" customHeight="1">
      <c r="B1506" s="190"/>
      <c r="C1506" s="191"/>
      <c r="D1506" s="190"/>
      <c r="E1506" s="316"/>
      <c r="F1506" s="192"/>
      <c r="G1506" s="193"/>
      <c r="H1506" s="191"/>
      <c r="I1506" s="191"/>
    </row>
    <row r="1507" spans="2:9" ht="35.1" customHeight="1">
      <c r="B1507" s="190"/>
      <c r="C1507" s="191"/>
      <c r="D1507" s="190"/>
      <c r="E1507" s="316"/>
      <c r="F1507" s="192"/>
      <c r="G1507" s="193"/>
      <c r="H1507" s="191"/>
      <c r="I1507" s="191"/>
    </row>
    <row r="1508" spans="2:9" ht="35.1" customHeight="1">
      <c r="B1508" s="190"/>
      <c r="C1508" s="191"/>
      <c r="D1508" s="190"/>
      <c r="E1508" s="316"/>
      <c r="F1508" s="192"/>
      <c r="G1508" s="193"/>
      <c r="H1508" s="191"/>
      <c r="I1508" s="191"/>
    </row>
    <row r="1509" spans="2:9" ht="35.1" customHeight="1">
      <c r="B1509" s="190"/>
      <c r="C1509" s="191"/>
      <c r="D1509" s="190"/>
      <c r="E1509" s="316"/>
      <c r="F1509" s="192"/>
      <c r="G1509" s="193"/>
      <c r="H1509" s="191"/>
      <c r="I1509" s="191"/>
    </row>
    <row r="1510" spans="2:9" ht="35.1" customHeight="1">
      <c r="B1510" s="190"/>
      <c r="C1510" s="191"/>
      <c r="D1510" s="190"/>
      <c r="E1510" s="316"/>
      <c r="F1510" s="192"/>
      <c r="G1510" s="193"/>
      <c r="H1510" s="191"/>
      <c r="I1510" s="191"/>
    </row>
    <row r="1511" spans="2:9" ht="35.1" customHeight="1">
      <c r="B1511" s="190"/>
      <c r="C1511" s="191"/>
      <c r="D1511" s="190"/>
      <c r="E1511" s="316"/>
      <c r="F1511" s="192"/>
      <c r="G1511" s="193"/>
      <c r="H1511" s="191"/>
      <c r="I1511" s="191"/>
    </row>
    <row r="1512" spans="2:9" ht="35.1" customHeight="1">
      <c r="B1512" s="190"/>
      <c r="C1512" s="191"/>
      <c r="D1512" s="190"/>
      <c r="E1512" s="316"/>
      <c r="F1512" s="192"/>
      <c r="G1512" s="193"/>
      <c r="H1512" s="191"/>
      <c r="I1512" s="191"/>
    </row>
    <row r="1513" spans="2:9" ht="35.1" customHeight="1">
      <c r="B1513" s="190"/>
      <c r="C1513" s="191"/>
      <c r="D1513" s="190"/>
      <c r="E1513" s="316"/>
      <c r="F1513" s="192"/>
      <c r="G1513" s="193"/>
      <c r="H1513" s="191"/>
      <c r="I1513" s="191"/>
    </row>
    <row r="1514" spans="2:9" ht="35.1" customHeight="1">
      <c r="B1514" s="190"/>
      <c r="C1514" s="191"/>
      <c r="D1514" s="190"/>
      <c r="E1514" s="316"/>
      <c r="F1514" s="192"/>
      <c r="G1514" s="193"/>
      <c r="H1514" s="191"/>
      <c r="I1514" s="191"/>
    </row>
    <row r="1515" spans="2:9" ht="35.1" customHeight="1">
      <c r="B1515" s="190"/>
      <c r="C1515" s="191"/>
      <c r="D1515" s="190"/>
      <c r="E1515" s="316"/>
      <c r="F1515" s="192"/>
      <c r="G1515" s="193"/>
      <c r="H1515" s="191"/>
      <c r="I1515" s="191"/>
    </row>
    <row r="1516" spans="2:9" ht="35.1" customHeight="1">
      <c r="B1516" s="190"/>
      <c r="C1516" s="191"/>
      <c r="D1516" s="190"/>
      <c r="E1516" s="316"/>
      <c r="F1516" s="192"/>
      <c r="G1516" s="193"/>
      <c r="H1516" s="191"/>
      <c r="I1516" s="191"/>
    </row>
    <row r="1517" spans="2:9" ht="35.1" customHeight="1">
      <c r="B1517" s="190"/>
      <c r="C1517" s="191"/>
      <c r="D1517" s="190"/>
      <c r="E1517" s="316"/>
      <c r="F1517" s="192"/>
      <c r="G1517" s="193"/>
      <c r="H1517" s="191"/>
      <c r="I1517" s="191"/>
    </row>
    <row r="1518" spans="2:9" ht="35.1" customHeight="1">
      <c r="B1518" s="190"/>
      <c r="C1518" s="191"/>
      <c r="D1518" s="190"/>
      <c r="E1518" s="316"/>
      <c r="F1518" s="192"/>
      <c r="G1518" s="193"/>
      <c r="H1518" s="191"/>
      <c r="I1518" s="191"/>
    </row>
    <row r="1519" spans="2:9" ht="35.1" customHeight="1">
      <c r="B1519" s="190"/>
      <c r="C1519" s="191"/>
      <c r="D1519" s="190"/>
      <c r="E1519" s="316"/>
      <c r="F1519" s="192"/>
      <c r="G1519" s="193"/>
      <c r="H1519" s="191"/>
      <c r="I1519" s="191"/>
    </row>
    <row r="1520" spans="2:9" ht="35.1" customHeight="1">
      <c r="B1520" s="190"/>
      <c r="C1520" s="191"/>
      <c r="D1520" s="190"/>
      <c r="E1520" s="316"/>
      <c r="F1520" s="192"/>
      <c r="G1520" s="193"/>
      <c r="H1520" s="191"/>
      <c r="I1520" s="191"/>
    </row>
    <row r="1521" spans="2:9" ht="35.1" customHeight="1">
      <c r="B1521" s="190"/>
      <c r="C1521" s="191"/>
      <c r="D1521" s="190"/>
      <c r="E1521" s="316"/>
      <c r="F1521" s="192"/>
      <c r="G1521" s="193"/>
      <c r="H1521" s="191"/>
      <c r="I1521" s="191"/>
    </row>
    <row r="1522" spans="2:9" ht="35.1" customHeight="1">
      <c r="B1522" s="190"/>
      <c r="C1522" s="191"/>
      <c r="D1522" s="190"/>
      <c r="E1522" s="316"/>
      <c r="F1522" s="192"/>
      <c r="G1522" s="193"/>
      <c r="H1522" s="191"/>
      <c r="I1522" s="191"/>
    </row>
    <row r="1523" spans="2:9" ht="35.1" customHeight="1">
      <c r="B1523" s="190"/>
      <c r="C1523" s="191"/>
      <c r="D1523" s="190"/>
      <c r="E1523" s="316"/>
      <c r="F1523" s="192"/>
      <c r="G1523" s="193"/>
      <c r="H1523" s="191"/>
      <c r="I1523" s="191"/>
    </row>
    <row r="1524" spans="2:9" ht="35.1" customHeight="1">
      <c r="B1524" s="190"/>
      <c r="C1524" s="191"/>
      <c r="D1524" s="190"/>
      <c r="E1524" s="316"/>
      <c r="F1524" s="192"/>
      <c r="G1524" s="193"/>
      <c r="H1524" s="191"/>
      <c r="I1524" s="191"/>
    </row>
    <row r="1525" spans="2:9" ht="35.1" customHeight="1">
      <c r="B1525" s="190"/>
      <c r="C1525" s="191"/>
      <c r="D1525" s="190"/>
      <c r="E1525" s="316"/>
      <c r="F1525" s="192"/>
      <c r="G1525" s="193"/>
      <c r="H1525" s="191"/>
      <c r="I1525" s="191"/>
    </row>
    <row r="1526" spans="2:9" ht="35.1" customHeight="1">
      <c r="B1526" s="190"/>
      <c r="C1526" s="191"/>
      <c r="D1526" s="190"/>
      <c r="E1526" s="316"/>
      <c r="F1526" s="192"/>
      <c r="G1526" s="193"/>
      <c r="H1526" s="191"/>
      <c r="I1526" s="191"/>
    </row>
    <row r="1527" spans="2:9" ht="20.100000000000001" customHeight="1">
      <c r="B1527" s="190"/>
      <c r="C1527" s="191"/>
      <c r="D1527" s="190"/>
      <c r="E1527" s="316"/>
      <c r="F1527" s="192"/>
      <c r="G1527" s="193"/>
      <c r="H1527" s="191"/>
      <c r="I1527" s="191"/>
    </row>
    <row r="1528" spans="2:9" ht="20.100000000000001" customHeight="1">
      <c r="B1528" s="190"/>
      <c r="C1528" s="191"/>
      <c r="D1528" s="190"/>
      <c r="E1528" s="316"/>
      <c r="F1528" s="192"/>
      <c r="G1528" s="193"/>
      <c r="H1528" s="191"/>
      <c r="I1528" s="191"/>
    </row>
    <row r="1529" spans="2:9" ht="20.100000000000001" customHeight="1">
      <c r="B1529" s="190"/>
      <c r="C1529" s="191"/>
      <c r="D1529" s="190"/>
      <c r="E1529" s="316"/>
      <c r="F1529" s="192"/>
      <c r="G1529" s="193"/>
      <c r="H1529" s="191"/>
      <c r="I1529" s="191"/>
    </row>
    <row r="1530" spans="2:9" ht="20.100000000000001" customHeight="1">
      <c r="B1530" s="190"/>
      <c r="C1530" s="191"/>
      <c r="D1530" s="190"/>
      <c r="E1530" s="316"/>
      <c r="F1530" s="192"/>
      <c r="G1530" s="193"/>
      <c r="H1530" s="191"/>
      <c r="I1530" s="191"/>
    </row>
    <row r="1531" spans="2:9" ht="20.100000000000001" customHeight="1">
      <c r="B1531" s="190"/>
      <c r="C1531" s="191"/>
      <c r="D1531" s="190"/>
      <c r="E1531" s="316"/>
      <c r="F1531" s="192"/>
      <c r="G1531" s="193"/>
      <c r="H1531" s="191"/>
      <c r="I1531" s="191"/>
    </row>
    <row r="1532" spans="2:9" ht="20.100000000000001" customHeight="1">
      <c r="B1532" s="190"/>
      <c r="C1532" s="191"/>
      <c r="D1532" s="190"/>
      <c r="E1532" s="316"/>
      <c r="F1532" s="192"/>
      <c r="G1532" s="193"/>
      <c r="H1532" s="191"/>
      <c r="I1532" s="191"/>
    </row>
    <row r="1533" spans="2:9" ht="20.100000000000001" customHeight="1">
      <c r="B1533" s="190"/>
      <c r="C1533" s="191"/>
      <c r="D1533" s="190"/>
      <c r="E1533" s="316"/>
      <c r="F1533" s="192"/>
      <c r="G1533" s="193"/>
      <c r="H1533" s="191"/>
      <c r="I1533" s="191"/>
    </row>
    <row r="1534" spans="2:9" ht="20.100000000000001" customHeight="1">
      <c r="B1534" s="190"/>
      <c r="C1534" s="191"/>
      <c r="D1534" s="190"/>
      <c r="E1534" s="316"/>
      <c r="F1534" s="192"/>
      <c r="G1534" s="193"/>
      <c r="H1534" s="191"/>
      <c r="I1534" s="191"/>
    </row>
    <row r="1535" spans="2:9" ht="20.100000000000001" customHeight="1">
      <c r="B1535" s="190"/>
      <c r="C1535" s="191"/>
      <c r="D1535" s="190"/>
      <c r="E1535" s="316"/>
      <c r="F1535" s="192"/>
      <c r="G1535" s="193"/>
      <c r="H1535" s="191"/>
      <c r="I1535" s="191"/>
    </row>
    <row r="1536" spans="2:9" ht="20.100000000000001" customHeight="1">
      <c r="B1536" s="190"/>
      <c r="C1536" s="191"/>
      <c r="D1536" s="190"/>
      <c r="E1536" s="316"/>
      <c r="F1536" s="192"/>
      <c r="G1536" s="193"/>
      <c r="H1536" s="191"/>
      <c r="I1536" s="191"/>
    </row>
    <row r="1537" spans="2:9" ht="20.100000000000001" customHeight="1">
      <c r="B1537" s="190"/>
      <c r="C1537" s="191"/>
      <c r="D1537" s="190"/>
      <c r="E1537" s="316"/>
      <c r="F1537" s="192"/>
      <c r="G1537" s="193"/>
      <c r="H1537" s="191"/>
      <c r="I1537" s="191"/>
    </row>
    <row r="1538" spans="2:9" ht="20.100000000000001" customHeight="1">
      <c r="B1538" s="190"/>
      <c r="C1538" s="191"/>
      <c r="D1538" s="190"/>
      <c r="E1538" s="316"/>
      <c r="F1538" s="192"/>
      <c r="G1538" s="193"/>
      <c r="H1538" s="191"/>
      <c r="I1538" s="191"/>
    </row>
    <row r="1539" spans="2:9" ht="20.100000000000001" customHeight="1">
      <c r="B1539" s="190"/>
      <c r="C1539" s="191"/>
      <c r="D1539" s="190"/>
      <c r="E1539" s="316"/>
      <c r="F1539" s="192"/>
      <c r="G1539" s="193"/>
      <c r="H1539" s="191"/>
      <c r="I1539" s="191"/>
    </row>
    <row r="1540" spans="2:9" ht="20.100000000000001" customHeight="1">
      <c r="B1540" s="190"/>
      <c r="C1540" s="191"/>
      <c r="D1540" s="190"/>
      <c r="E1540" s="316"/>
      <c r="F1540" s="192"/>
      <c r="G1540" s="193"/>
      <c r="H1540" s="191"/>
      <c r="I1540" s="191"/>
    </row>
    <row r="1541" spans="2:9" ht="20.100000000000001" customHeight="1">
      <c r="B1541" s="190"/>
      <c r="C1541" s="191"/>
      <c r="D1541" s="190"/>
      <c r="E1541" s="316"/>
      <c r="F1541" s="192"/>
      <c r="G1541" s="193"/>
      <c r="H1541" s="191"/>
      <c r="I1541" s="191"/>
    </row>
    <row r="1542" spans="2:9" ht="20.100000000000001" customHeight="1">
      <c r="B1542" s="190"/>
      <c r="C1542" s="191"/>
      <c r="D1542" s="190"/>
      <c r="E1542" s="316"/>
      <c r="F1542" s="192"/>
      <c r="G1542" s="193"/>
      <c r="H1542" s="191"/>
      <c r="I1542" s="191"/>
    </row>
    <row r="1543" spans="2:9" ht="20.100000000000001" customHeight="1">
      <c r="B1543" s="190"/>
      <c r="C1543" s="191"/>
      <c r="D1543" s="190"/>
      <c r="E1543" s="316"/>
      <c r="F1543" s="192"/>
      <c r="G1543" s="193"/>
      <c r="H1543" s="191"/>
      <c r="I1543" s="191"/>
    </row>
    <row r="1544" spans="2:9" ht="20.100000000000001" customHeight="1">
      <c r="B1544" s="190"/>
      <c r="C1544" s="191"/>
      <c r="D1544" s="190"/>
      <c r="E1544" s="316"/>
      <c r="F1544" s="192"/>
      <c r="G1544" s="193"/>
      <c r="H1544" s="191"/>
      <c r="I1544" s="191"/>
    </row>
    <row r="1545" spans="2:9" ht="20.100000000000001" customHeight="1">
      <c r="B1545" s="190"/>
      <c r="C1545" s="191"/>
      <c r="D1545" s="190"/>
      <c r="E1545" s="316"/>
      <c r="F1545" s="192"/>
      <c r="G1545" s="193"/>
      <c r="H1545" s="191"/>
      <c r="I1545" s="191"/>
    </row>
    <row r="1546" spans="2:9" ht="20.100000000000001" customHeight="1">
      <c r="B1546" s="190"/>
      <c r="C1546" s="191"/>
      <c r="D1546" s="190"/>
      <c r="E1546" s="316"/>
      <c r="F1546" s="192"/>
      <c r="G1546" s="193"/>
      <c r="H1546" s="191"/>
      <c r="I1546" s="191"/>
    </row>
    <row r="1547" spans="2:9" ht="20.100000000000001" customHeight="1">
      <c r="B1547" s="190"/>
      <c r="C1547" s="191"/>
      <c r="D1547" s="190"/>
      <c r="E1547" s="316"/>
      <c r="F1547" s="192"/>
      <c r="G1547" s="193"/>
      <c r="H1547" s="191"/>
      <c r="I1547" s="191"/>
    </row>
    <row r="1548" spans="2:9" ht="20.100000000000001" customHeight="1">
      <c r="B1548" s="190"/>
      <c r="C1548" s="191"/>
      <c r="D1548" s="190"/>
      <c r="E1548" s="316"/>
      <c r="F1548" s="192"/>
      <c r="G1548" s="193"/>
      <c r="H1548" s="191"/>
      <c r="I1548" s="191"/>
    </row>
    <row r="1549" spans="2:9" ht="20.100000000000001" customHeight="1">
      <c r="B1549" s="190"/>
      <c r="C1549" s="191"/>
      <c r="D1549" s="190"/>
      <c r="E1549" s="316"/>
      <c r="F1549" s="192"/>
      <c r="G1549" s="193"/>
      <c r="H1549" s="191"/>
      <c r="I1549" s="191"/>
    </row>
    <row r="1550" spans="2:9" ht="20.100000000000001" customHeight="1">
      <c r="B1550" s="190"/>
      <c r="C1550" s="191"/>
      <c r="D1550" s="190"/>
      <c r="E1550" s="316"/>
      <c r="F1550" s="192"/>
      <c r="G1550" s="193"/>
      <c r="H1550" s="191"/>
      <c r="I1550" s="191"/>
    </row>
    <row r="1551" spans="2:9" ht="20.100000000000001" customHeight="1">
      <c r="B1551" s="190"/>
      <c r="C1551" s="191"/>
      <c r="D1551" s="190"/>
      <c r="E1551" s="316"/>
      <c r="F1551" s="192"/>
      <c r="G1551" s="193"/>
      <c r="H1551" s="191"/>
      <c r="I1551" s="191"/>
    </row>
    <row r="1552" spans="2:9" ht="20.100000000000001" customHeight="1">
      <c r="B1552" s="190"/>
      <c r="C1552" s="191"/>
      <c r="D1552" s="190"/>
      <c r="E1552" s="316"/>
      <c r="F1552" s="192"/>
      <c r="G1552" s="193"/>
      <c r="H1552" s="191"/>
      <c r="I1552" s="191"/>
    </row>
    <row r="1553" spans="2:9" ht="20.100000000000001" customHeight="1">
      <c r="B1553" s="190"/>
      <c r="C1553" s="191"/>
      <c r="D1553" s="190"/>
      <c r="E1553" s="316"/>
      <c r="F1553" s="192"/>
      <c r="G1553" s="193"/>
      <c r="H1553" s="191"/>
      <c r="I1553" s="191"/>
    </row>
    <row r="1554" spans="2:9" ht="20.100000000000001" customHeight="1">
      <c r="B1554" s="190"/>
      <c r="C1554" s="191"/>
      <c r="D1554" s="190"/>
      <c r="E1554" s="316"/>
      <c r="F1554" s="192"/>
      <c r="G1554" s="193"/>
      <c r="H1554" s="191"/>
      <c r="I1554" s="191"/>
    </row>
    <row r="1555" spans="2:9" ht="20.100000000000001" customHeight="1">
      <c r="B1555" s="190"/>
      <c r="C1555" s="191"/>
      <c r="D1555" s="190"/>
      <c r="E1555" s="316"/>
      <c r="F1555" s="192"/>
      <c r="G1555" s="193"/>
      <c r="H1555" s="191"/>
      <c r="I1555" s="191"/>
    </row>
    <row r="1556" spans="2:9" ht="20.100000000000001" customHeight="1">
      <c r="B1556" s="190"/>
      <c r="C1556" s="191"/>
      <c r="D1556" s="190"/>
      <c r="E1556" s="316"/>
      <c r="F1556" s="192"/>
      <c r="G1556" s="193"/>
      <c r="H1556" s="191"/>
      <c r="I1556" s="191"/>
    </row>
    <row r="1557" spans="2:9" ht="20.100000000000001" customHeight="1">
      <c r="B1557" s="190"/>
      <c r="C1557" s="191"/>
      <c r="D1557" s="190"/>
      <c r="E1557" s="316"/>
      <c r="F1557" s="192"/>
      <c r="G1557" s="193"/>
      <c r="H1557" s="191"/>
      <c r="I1557" s="191"/>
    </row>
    <row r="1558" spans="2:9" ht="20.100000000000001" customHeight="1">
      <c r="B1558" s="190"/>
      <c r="C1558" s="191"/>
      <c r="D1558" s="190"/>
      <c r="E1558" s="316"/>
      <c r="F1558" s="192"/>
      <c r="G1558" s="193"/>
      <c r="H1558" s="191"/>
      <c r="I1558" s="191"/>
    </row>
    <row r="1559" spans="2:9" ht="20.100000000000001" customHeight="1">
      <c r="B1559" s="190"/>
      <c r="C1559" s="191"/>
      <c r="D1559" s="190"/>
      <c r="E1559" s="316"/>
      <c r="F1559" s="192"/>
      <c r="G1559" s="193"/>
      <c r="H1559" s="191"/>
      <c r="I1559" s="191"/>
    </row>
    <row r="1560" spans="2:9" ht="20.100000000000001" customHeight="1">
      <c r="B1560" s="190"/>
      <c r="C1560" s="191"/>
      <c r="D1560" s="190"/>
      <c r="E1560" s="316"/>
      <c r="F1560" s="192"/>
      <c r="G1560" s="193"/>
      <c r="H1560" s="191"/>
      <c r="I1560" s="191"/>
    </row>
    <row r="1561" spans="2:9" ht="20.100000000000001" customHeight="1">
      <c r="B1561" s="190"/>
      <c r="C1561" s="191"/>
      <c r="D1561" s="190"/>
      <c r="E1561" s="316"/>
      <c r="F1561" s="192"/>
      <c r="G1561" s="193"/>
      <c r="H1561" s="191"/>
      <c r="I1561" s="191"/>
    </row>
    <row r="1562" spans="2:9" ht="20.100000000000001" customHeight="1">
      <c r="B1562" s="190"/>
      <c r="C1562" s="191"/>
      <c r="D1562" s="190"/>
      <c r="E1562" s="316"/>
      <c r="F1562" s="192"/>
      <c r="G1562" s="193"/>
      <c r="H1562" s="191"/>
      <c r="I1562" s="191"/>
    </row>
    <row r="1563" spans="2:9" ht="20.100000000000001" customHeight="1">
      <c r="B1563" s="190"/>
      <c r="C1563" s="191"/>
      <c r="D1563" s="190"/>
      <c r="E1563" s="316"/>
      <c r="F1563" s="192"/>
      <c r="G1563" s="193"/>
      <c r="H1563" s="191"/>
      <c r="I1563" s="191"/>
    </row>
    <row r="1564" spans="2:9" ht="20.100000000000001" customHeight="1">
      <c r="B1564" s="190"/>
      <c r="C1564" s="191"/>
      <c r="D1564" s="190"/>
      <c r="E1564" s="316"/>
      <c r="F1564" s="192"/>
      <c r="G1564" s="193"/>
      <c r="H1564" s="191"/>
      <c r="I1564" s="191"/>
    </row>
    <row r="1565" spans="2:9" ht="20.100000000000001" customHeight="1">
      <c r="B1565" s="190"/>
      <c r="C1565" s="191"/>
      <c r="D1565" s="190"/>
      <c r="E1565" s="316"/>
      <c r="F1565" s="192"/>
      <c r="G1565" s="193"/>
      <c r="H1565" s="191"/>
      <c r="I1565" s="191"/>
    </row>
    <row r="1566" spans="2:9" ht="20.100000000000001" customHeight="1">
      <c r="B1566" s="190"/>
      <c r="C1566" s="191"/>
      <c r="D1566" s="190"/>
      <c r="E1566" s="316"/>
      <c r="F1566" s="192"/>
      <c r="G1566" s="193"/>
      <c r="H1566" s="191"/>
      <c r="I1566" s="191"/>
    </row>
    <row r="1567" spans="2:9" ht="20.100000000000001" customHeight="1">
      <c r="B1567" s="190"/>
      <c r="C1567" s="191"/>
      <c r="D1567" s="190"/>
      <c r="E1567" s="316"/>
      <c r="F1567" s="192"/>
      <c r="G1567" s="193"/>
      <c r="H1567" s="191"/>
      <c r="I1567" s="191"/>
    </row>
    <row r="1568" spans="2:9" ht="20.100000000000001" customHeight="1">
      <c r="B1568" s="190"/>
      <c r="C1568" s="191"/>
      <c r="D1568" s="190"/>
      <c r="E1568" s="316"/>
      <c r="F1568" s="192"/>
      <c r="G1568" s="193"/>
      <c r="H1568" s="191"/>
      <c r="I1568" s="191"/>
    </row>
    <row r="1569" spans="2:9" ht="20.100000000000001" customHeight="1">
      <c r="B1569" s="190"/>
      <c r="C1569" s="191"/>
      <c r="D1569" s="190"/>
      <c r="E1569" s="316"/>
      <c r="F1569" s="192"/>
      <c r="G1569" s="193"/>
      <c r="H1569" s="191"/>
      <c r="I1569" s="191"/>
    </row>
    <row r="1570" spans="2:9" ht="20.100000000000001" customHeight="1">
      <c r="B1570" s="190"/>
      <c r="C1570" s="191"/>
      <c r="D1570" s="190"/>
      <c r="E1570" s="316"/>
      <c r="F1570" s="192"/>
      <c r="G1570" s="193"/>
      <c r="H1570" s="191"/>
      <c r="I1570" s="191"/>
    </row>
    <row r="1571" spans="2:9" ht="20.100000000000001" customHeight="1">
      <c r="B1571" s="190"/>
      <c r="C1571" s="191"/>
      <c r="D1571" s="190"/>
      <c r="E1571" s="316"/>
      <c r="F1571" s="192"/>
      <c r="G1571" s="193"/>
      <c r="H1571" s="191"/>
      <c r="I1571" s="191"/>
    </row>
    <row r="1572" spans="2:9" ht="20.100000000000001" customHeight="1">
      <c r="B1572" s="190"/>
      <c r="C1572" s="191"/>
      <c r="D1572" s="190"/>
      <c r="E1572" s="316"/>
      <c r="F1572" s="192"/>
      <c r="G1572" s="193"/>
      <c r="H1572" s="191"/>
      <c r="I1572" s="191"/>
    </row>
    <row r="1573" spans="2:9" ht="20.100000000000001" customHeight="1">
      <c r="B1573" s="190"/>
      <c r="C1573" s="191"/>
      <c r="D1573" s="190"/>
      <c r="E1573" s="316"/>
      <c r="F1573" s="192"/>
      <c r="G1573" s="193"/>
      <c r="H1573" s="191"/>
      <c r="I1573" s="191"/>
    </row>
    <row r="1574" spans="2:9" ht="20.100000000000001" customHeight="1">
      <c r="B1574" s="190"/>
      <c r="C1574" s="191"/>
      <c r="D1574" s="190"/>
      <c r="E1574" s="316"/>
      <c r="F1574" s="192"/>
      <c r="G1574" s="193"/>
      <c r="H1574" s="191"/>
      <c r="I1574" s="191"/>
    </row>
    <row r="1575" spans="2:9" ht="20.100000000000001" customHeight="1">
      <c r="B1575" s="190"/>
      <c r="C1575" s="191"/>
      <c r="D1575" s="190"/>
      <c r="E1575" s="316"/>
      <c r="F1575" s="192"/>
      <c r="G1575" s="193"/>
      <c r="H1575" s="191"/>
      <c r="I1575" s="191"/>
    </row>
    <row r="1576" spans="2:9" ht="20.100000000000001" customHeight="1">
      <c r="B1576" s="190"/>
      <c r="C1576" s="191"/>
      <c r="D1576" s="190"/>
      <c r="E1576" s="316"/>
      <c r="F1576" s="192"/>
      <c r="G1576" s="193"/>
      <c r="H1576" s="191"/>
      <c r="I1576" s="191"/>
    </row>
    <row r="1577" spans="2:9" ht="20.100000000000001" customHeight="1">
      <c r="B1577" s="190"/>
      <c r="C1577" s="191"/>
      <c r="D1577" s="190"/>
      <c r="E1577" s="316"/>
      <c r="F1577" s="192"/>
      <c r="G1577" s="193"/>
      <c r="H1577" s="191"/>
      <c r="I1577" s="191"/>
    </row>
    <row r="1578" spans="2:9" ht="20.100000000000001" customHeight="1">
      <c r="B1578" s="190"/>
      <c r="C1578" s="191"/>
      <c r="D1578" s="190"/>
      <c r="E1578" s="316"/>
      <c r="F1578" s="192"/>
      <c r="G1578" s="193"/>
      <c r="H1578" s="191"/>
      <c r="I1578" s="191"/>
    </row>
    <row r="1579" spans="2:9" ht="20.100000000000001" customHeight="1">
      <c r="B1579" s="190"/>
      <c r="C1579" s="191"/>
      <c r="D1579" s="190"/>
      <c r="E1579" s="316"/>
      <c r="F1579" s="192"/>
      <c r="G1579" s="193"/>
      <c r="H1579" s="191"/>
      <c r="I1579" s="191"/>
    </row>
    <row r="1580" spans="2:9" ht="20.100000000000001" customHeight="1">
      <c r="B1580" s="190"/>
      <c r="C1580" s="191"/>
      <c r="D1580" s="190"/>
      <c r="E1580" s="316"/>
      <c r="F1580" s="192"/>
      <c r="G1580" s="193"/>
      <c r="H1580" s="191"/>
      <c r="I1580" s="191"/>
    </row>
    <row r="1581" spans="2:9" ht="20.100000000000001" customHeight="1">
      <c r="B1581" s="190"/>
      <c r="C1581" s="191"/>
      <c r="D1581" s="190"/>
      <c r="E1581" s="316"/>
      <c r="F1581" s="192"/>
      <c r="G1581" s="193"/>
      <c r="H1581" s="191"/>
      <c r="I1581" s="191"/>
    </row>
    <row r="1582" spans="2:9" ht="20.100000000000001" customHeight="1">
      <c r="B1582" s="190"/>
      <c r="C1582" s="191"/>
      <c r="D1582" s="190"/>
      <c r="E1582" s="316"/>
      <c r="F1582" s="192"/>
      <c r="G1582" s="193"/>
      <c r="H1582" s="191"/>
      <c r="I1582" s="191"/>
    </row>
    <row r="1583" spans="2:9" ht="20.100000000000001" customHeight="1">
      <c r="B1583" s="190"/>
      <c r="C1583" s="191"/>
      <c r="D1583" s="190"/>
      <c r="E1583" s="316"/>
      <c r="F1583" s="192"/>
      <c r="G1583" s="193"/>
      <c r="H1583" s="191"/>
      <c r="I1583" s="191"/>
    </row>
    <row r="1584" spans="2:9" ht="20.100000000000001" customHeight="1">
      <c r="B1584" s="190"/>
      <c r="C1584" s="191"/>
      <c r="D1584" s="190"/>
      <c r="E1584" s="316"/>
      <c r="F1584" s="192"/>
      <c r="G1584" s="193"/>
      <c r="H1584" s="191"/>
      <c r="I1584" s="191"/>
    </row>
    <row r="1585" spans="2:9" ht="20.100000000000001" customHeight="1">
      <c r="B1585" s="190"/>
      <c r="C1585" s="191"/>
      <c r="D1585" s="190"/>
      <c r="E1585" s="316"/>
      <c r="F1585" s="192"/>
      <c r="G1585" s="193"/>
      <c r="H1585" s="191"/>
      <c r="I1585" s="191"/>
    </row>
    <row r="1586" spans="2:9" ht="20.100000000000001" customHeight="1">
      <c r="B1586" s="190"/>
      <c r="C1586" s="191"/>
      <c r="D1586" s="190"/>
      <c r="E1586" s="316"/>
      <c r="F1586" s="192"/>
      <c r="G1586" s="193"/>
      <c r="H1586" s="191"/>
      <c r="I1586" s="191"/>
    </row>
    <row r="1587" spans="2:9" ht="20.100000000000001" customHeight="1">
      <c r="B1587" s="190"/>
      <c r="C1587" s="191"/>
      <c r="D1587" s="190"/>
      <c r="E1587" s="316"/>
      <c r="F1587" s="192"/>
      <c r="G1587" s="193"/>
      <c r="H1587" s="191"/>
      <c r="I1587" s="191"/>
    </row>
    <row r="1588" spans="2:9" ht="20.100000000000001" customHeight="1">
      <c r="B1588" s="190"/>
      <c r="C1588" s="191"/>
      <c r="D1588" s="190"/>
      <c r="E1588" s="316"/>
      <c r="F1588" s="192"/>
      <c r="G1588" s="193"/>
      <c r="H1588" s="191"/>
      <c r="I1588" s="191"/>
    </row>
    <row r="1589" spans="2:9" ht="20.100000000000001" customHeight="1">
      <c r="B1589" s="190"/>
      <c r="C1589" s="191"/>
      <c r="D1589" s="190"/>
      <c r="E1589" s="316"/>
      <c r="F1589" s="192"/>
      <c r="G1589" s="193"/>
      <c r="H1589" s="191"/>
      <c r="I1589" s="191"/>
    </row>
    <row r="1590" spans="2:9" ht="20.100000000000001" customHeight="1">
      <c r="B1590" s="190"/>
      <c r="C1590" s="191"/>
      <c r="D1590" s="190"/>
      <c r="E1590" s="316"/>
      <c r="F1590" s="192"/>
      <c r="G1590" s="193"/>
      <c r="H1590" s="191"/>
      <c r="I1590" s="191"/>
    </row>
    <row r="1591" spans="2:9" ht="20.100000000000001" customHeight="1">
      <c r="B1591" s="190"/>
      <c r="C1591" s="191"/>
      <c r="D1591" s="190"/>
      <c r="E1591" s="316"/>
      <c r="F1591" s="192"/>
      <c r="G1591" s="193"/>
      <c r="H1591" s="191"/>
      <c r="I1591" s="191"/>
    </row>
    <row r="1592" spans="2:9" ht="20.100000000000001" customHeight="1">
      <c r="B1592" s="190"/>
      <c r="C1592" s="191"/>
      <c r="D1592" s="190"/>
      <c r="E1592" s="316"/>
      <c r="F1592" s="192"/>
      <c r="G1592" s="193"/>
      <c r="H1592" s="191"/>
      <c r="I1592" s="191"/>
    </row>
    <row r="1593" spans="2:9" ht="20.100000000000001" customHeight="1">
      <c r="B1593" s="190"/>
      <c r="C1593" s="191"/>
      <c r="D1593" s="190"/>
      <c r="E1593" s="316"/>
      <c r="F1593" s="192"/>
      <c r="G1593" s="193"/>
      <c r="H1593" s="191"/>
      <c r="I1593" s="191"/>
    </row>
    <row r="1594" spans="2:9" ht="20.100000000000001" customHeight="1">
      <c r="B1594" s="190"/>
      <c r="C1594" s="191"/>
      <c r="D1594" s="190"/>
      <c r="E1594" s="316"/>
      <c r="F1594" s="192"/>
      <c r="G1594" s="193"/>
      <c r="H1594" s="191"/>
      <c r="I1594" s="191"/>
    </row>
    <row r="1595" spans="2:9" ht="20.100000000000001" customHeight="1">
      <c r="B1595" s="190"/>
      <c r="C1595" s="191"/>
      <c r="D1595" s="190"/>
      <c r="E1595" s="316"/>
      <c r="F1595" s="192"/>
      <c r="G1595" s="193"/>
      <c r="H1595" s="191"/>
      <c r="I1595" s="191"/>
    </row>
    <row r="1596" spans="2:9" ht="20.100000000000001" customHeight="1">
      <c r="B1596" s="190"/>
      <c r="C1596" s="191"/>
      <c r="D1596" s="190"/>
      <c r="E1596" s="316"/>
      <c r="F1596" s="192"/>
      <c r="G1596" s="193"/>
      <c r="H1596" s="191"/>
      <c r="I1596" s="191"/>
    </row>
    <row r="1597" spans="2:9" ht="20.100000000000001" customHeight="1">
      <c r="B1597" s="190"/>
      <c r="C1597" s="191"/>
      <c r="D1597" s="190"/>
      <c r="E1597" s="316"/>
      <c r="F1597" s="192"/>
      <c r="G1597" s="193"/>
      <c r="H1597" s="191"/>
      <c r="I1597" s="191"/>
    </row>
    <row r="1598" spans="2:9" ht="20.100000000000001" customHeight="1">
      <c r="B1598" s="190"/>
      <c r="C1598" s="191"/>
      <c r="D1598" s="190"/>
      <c r="E1598" s="316"/>
      <c r="F1598" s="192"/>
      <c r="G1598" s="193"/>
      <c r="H1598" s="191"/>
      <c r="I1598" s="191"/>
    </row>
    <row r="1599" spans="2:9" ht="20.100000000000001" customHeight="1">
      <c r="B1599" s="190"/>
      <c r="C1599" s="191"/>
      <c r="D1599" s="190"/>
      <c r="E1599" s="316"/>
      <c r="F1599" s="192"/>
      <c r="G1599" s="193"/>
      <c r="H1599" s="191"/>
      <c r="I1599" s="191"/>
    </row>
    <row r="1600" spans="2:9" ht="20.100000000000001" customHeight="1">
      <c r="B1600" s="190"/>
      <c r="C1600" s="191"/>
      <c r="D1600" s="190"/>
      <c r="E1600" s="316"/>
      <c r="F1600" s="192"/>
      <c r="G1600" s="193"/>
      <c r="H1600" s="191"/>
      <c r="I1600" s="191"/>
    </row>
    <row r="1601" spans="2:9" ht="20.100000000000001" customHeight="1">
      <c r="B1601" s="190"/>
      <c r="C1601" s="191"/>
      <c r="D1601" s="190"/>
      <c r="E1601" s="316"/>
      <c r="F1601" s="192"/>
      <c r="G1601" s="193"/>
      <c r="H1601" s="191"/>
      <c r="I1601" s="191"/>
    </row>
    <row r="1602" spans="2:9" ht="20.100000000000001" customHeight="1">
      <c r="B1602" s="190"/>
      <c r="C1602" s="191"/>
      <c r="D1602" s="190"/>
      <c r="E1602" s="316"/>
      <c r="F1602" s="192"/>
      <c r="G1602" s="193"/>
      <c r="H1602" s="191"/>
      <c r="I1602" s="191"/>
    </row>
    <row r="1603" spans="2:9" ht="20.100000000000001" customHeight="1">
      <c r="B1603" s="190"/>
      <c r="C1603" s="191"/>
      <c r="D1603" s="190"/>
      <c r="E1603" s="316"/>
      <c r="F1603" s="192"/>
      <c r="G1603" s="193"/>
      <c r="H1603" s="191"/>
      <c r="I1603" s="191"/>
    </row>
    <row r="1604" spans="2:9" ht="20.100000000000001" customHeight="1">
      <c r="B1604" s="190"/>
      <c r="C1604" s="191"/>
      <c r="D1604" s="190"/>
      <c r="E1604" s="316"/>
      <c r="F1604" s="192"/>
      <c r="G1604" s="193"/>
      <c r="H1604" s="191"/>
      <c r="I1604" s="191"/>
    </row>
    <row r="1605" spans="2:9" ht="20.100000000000001" customHeight="1">
      <c r="B1605" s="190"/>
      <c r="C1605" s="191"/>
      <c r="D1605" s="190"/>
      <c r="E1605" s="316"/>
      <c r="F1605" s="192"/>
      <c r="G1605" s="193"/>
      <c r="H1605" s="191"/>
      <c r="I1605" s="191"/>
    </row>
    <row r="1606" spans="2:9" ht="20.100000000000001" customHeight="1">
      <c r="B1606" s="190"/>
      <c r="C1606" s="191"/>
      <c r="D1606" s="190"/>
      <c r="E1606" s="316"/>
      <c r="F1606" s="192"/>
      <c r="G1606" s="193"/>
      <c r="H1606" s="191"/>
      <c r="I1606" s="191"/>
    </row>
    <row r="1607" spans="2:9" ht="20.100000000000001" customHeight="1">
      <c r="B1607" s="190"/>
      <c r="C1607" s="191"/>
      <c r="D1607" s="190"/>
      <c r="E1607" s="316"/>
      <c r="F1607" s="192"/>
      <c r="G1607" s="193"/>
      <c r="H1607" s="191"/>
      <c r="I1607" s="191"/>
    </row>
    <row r="1608" spans="2:9" ht="20.100000000000001" customHeight="1">
      <c r="B1608" s="190"/>
      <c r="C1608" s="191"/>
      <c r="D1608" s="190"/>
      <c r="E1608" s="316"/>
      <c r="F1608" s="192"/>
      <c r="G1608" s="193"/>
      <c r="H1608" s="191"/>
      <c r="I1608" s="191"/>
    </row>
    <row r="1609" spans="2:9" ht="20.100000000000001" customHeight="1">
      <c r="B1609" s="190"/>
      <c r="C1609" s="191"/>
      <c r="D1609" s="190"/>
      <c r="E1609" s="316"/>
      <c r="F1609" s="192"/>
      <c r="G1609" s="193"/>
      <c r="H1609" s="191"/>
      <c r="I1609" s="191"/>
    </row>
    <row r="1610" spans="2:9" ht="20.100000000000001" customHeight="1">
      <c r="B1610" s="190"/>
      <c r="C1610" s="191"/>
      <c r="D1610" s="190"/>
      <c r="E1610" s="316"/>
      <c r="F1610" s="192"/>
      <c r="G1610" s="193"/>
      <c r="H1610" s="191"/>
      <c r="I1610" s="191"/>
    </row>
    <row r="1611" spans="2:9" ht="20.100000000000001" customHeight="1">
      <c r="B1611" s="190"/>
      <c r="C1611" s="191"/>
      <c r="D1611" s="190"/>
      <c r="E1611" s="316"/>
      <c r="F1611" s="192"/>
      <c r="G1611" s="193"/>
      <c r="H1611" s="191"/>
      <c r="I1611" s="191"/>
    </row>
    <row r="1612" spans="2:9" ht="20.100000000000001" customHeight="1">
      <c r="B1612" s="190"/>
      <c r="C1612" s="191"/>
      <c r="D1612" s="190"/>
      <c r="E1612" s="316"/>
      <c r="F1612" s="192"/>
      <c r="G1612" s="193"/>
      <c r="H1612" s="191"/>
      <c r="I1612" s="191"/>
    </row>
    <row r="1613" spans="2:9" ht="20.100000000000001" customHeight="1">
      <c r="B1613" s="190"/>
      <c r="C1613" s="191"/>
      <c r="D1613" s="190"/>
      <c r="E1613" s="316"/>
      <c r="F1613" s="192"/>
      <c r="G1613" s="193"/>
      <c r="H1613" s="191"/>
      <c r="I1613" s="191"/>
    </row>
    <row r="1614" spans="2:9" ht="20.100000000000001" customHeight="1">
      <c r="B1614" s="190"/>
      <c r="C1614" s="191"/>
      <c r="D1614" s="190"/>
      <c r="E1614" s="316"/>
      <c r="F1614" s="192"/>
      <c r="G1614" s="193"/>
      <c r="H1614" s="191"/>
      <c r="I1614" s="191"/>
    </row>
    <row r="1615" spans="2:9" ht="20.100000000000001" customHeight="1">
      <c r="B1615" s="190"/>
      <c r="C1615" s="191"/>
      <c r="D1615" s="190"/>
      <c r="E1615" s="316"/>
      <c r="F1615" s="192"/>
      <c r="G1615" s="193"/>
      <c r="H1615" s="191"/>
      <c r="I1615" s="191"/>
    </row>
    <row r="1616" spans="2:9" ht="20.100000000000001" customHeight="1">
      <c r="B1616" s="190"/>
      <c r="C1616" s="191"/>
      <c r="D1616" s="190"/>
      <c r="E1616" s="316"/>
      <c r="F1616" s="192"/>
      <c r="G1616" s="193"/>
      <c r="H1616" s="191"/>
      <c r="I1616" s="191"/>
    </row>
    <row r="1617" spans="2:9" ht="20.100000000000001" customHeight="1">
      <c r="B1617" s="190"/>
      <c r="C1617" s="191"/>
      <c r="D1617" s="190"/>
      <c r="E1617" s="316"/>
      <c r="F1617" s="192"/>
      <c r="G1617" s="193"/>
      <c r="H1617" s="191"/>
      <c r="I1617" s="191"/>
    </row>
    <row r="1618" spans="2:9" ht="20.100000000000001" customHeight="1">
      <c r="B1618" s="190"/>
      <c r="C1618" s="191"/>
      <c r="D1618" s="190"/>
      <c r="E1618" s="316"/>
      <c r="F1618" s="192"/>
      <c r="G1618" s="193"/>
      <c r="H1618" s="191"/>
      <c r="I1618" s="191"/>
    </row>
    <row r="1619" spans="2:9" ht="20.100000000000001" customHeight="1">
      <c r="B1619" s="190"/>
      <c r="C1619" s="191"/>
      <c r="D1619" s="190"/>
      <c r="E1619" s="316"/>
      <c r="F1619" s="192"/>
      <c r="G1619" s="193"/>
      <c r="H1619" s="191"/>
      <c r="I1619" s="191"/>
    </row>
    <row r="1620" spans="2:9" ht="20.100000000000001" customHeight="1">
      <c r="B1620" s="190"/>
      <c r="C1620" s="191"/>
      <c r="D1620" s="190"/>
      <c r="E1620" s="316"/>
      <c r="F1620" s="192"/>
      <c r="G1620" s="193"/>
      <c r="H1620" s="191"/>
      <c r="I1620" s="191"/>
    </row>
    <row r="1621" spans="2:9" ht="20.100000000000001" customHeight="1">
      <c r="B1621" s="190"/>
      <c r="C1621" s="191"/>
      <c r="D1621" s="190"/>
      <c r="E1621" s="316"/>
      <c r="F1621" s="192"/>
      <c r="G1621" s="193"/>
      <c r="H1621" s="191"/>
      <c r="I1621" s="191"/>
    </row>
    <row r="1622" spans="2:9" ht="20.100000000000001" customHeight="1">
      <c r="B1622" s="190"/>
      <c r="C1622" s="191"/>
      <c r="D1622" s="190"/>
      <c r="E1622" s="316"/>
      <c r="F1622" s="192"/>
      <c r="G1622" s="193"/>
      <c r="H1622" s="191"/>
      <c r="I1622" s="191"/>
    </row>
    <row r="1623" spans="2:9" ht="20.100000000000001" customHeight="1">
      <c r="B1623" s="190"/>
      <c r="C1623" s="191"/>
      <c r="D1623" s="190"/>
      <c r="E1623" s="316"/>
      <c r="F1623" s="192"/>
      <c r="G1623" s="193"/>
      <c r="H1623" s="191"/>
      <c r="I1623" s="191"/>
    </row>
    <row r="1624" spans="2:9" ht="20.100000000000001" customHeight="1">
      <c r="B1624" s="190"/>
      <c r="C1624" s="191"/>
      <c r="D1624" s="190"/>
      <c r="E1624" s="316"/>
      <c r="F1624" s="192"/>
      <c r="G1624" s="193"/>
      <c r="H1624" s="191"/>
      <c r="I1624" s="191"/>
    </row>
    <row r="1625" spans="2:9" ht="20.100000000000001" customHeight="1">
      <c r="B1625" s="190"/>
      <c r="C1625" s="191"/>
      <c r="D1625" s="190"/>
      <c r="E1625" s="316"/>
      <c r="F1625" s="192"/>
      <c r="G1625" s="193"/>
      <c r="H1625" s="191"/>
      <c r="I1625" s="191"/>
    </row>
    <row r="1626" spans="2:9" ht="20.100000000000001" customHeight="1">
      <c r="B1626" s="190"/>
      <c r="C1626" s="191"/>
      <c r="D1626" s="190"/>
      <c r="E1626" s="316"/>
      <c r="F1626" s="192"/>
      <c r="G1626" s="193"/>
      <c r="H1626" s="191"/>
      <c r="I1626" s="191"/>
    </row>
    <row r="1627" spans="2:9" ht="20.100000000000001" customHeight="1">
      <c r="B1627" s="190"/>
      <c r="C1627" s="191"/>
      <c r="D1627" s="190"/>
      <c r="E1627" s="316"/>
      <c r="F1627" s="192"/>
      <c r="G1627" s="193"/>
      <c r="H1627" s="191"/>
      <c r="I1627" s="191"/>
    </row>
    <row r="1628" spans="2:9" ht="20.100000000000001" customHeight="1">
      <c r="B1628" s="190"/>
      <c r="C1628" s="191"/>
      <c r="D1628" s="190"/>
      <c r="E1628" s="316"/>
      <c r="F1628" s="192"/>
      <c r="G1628" s="193"/>
      <c r="H1628" s="191"/>
      <c r="I1628" s="191"/>
    </row>
    <row r="1629" spans="2:9" ht="20.100000000000001" customHeight="1">
      <c r="B1629" s="190"/>
      <c r="C1629" s="191"/>
      <c r="D1629" s="190"/>
      <c r="E1629" s="316"/>
      <c r="F1629" s="192"/>
      <c r="G1629" s="193"/>
      <c r="H1629" s="191"/>
      <c r="I1629" s="191"/>
    </row>
    <row r="1630" spans="2:9" ht="20.100000000000001" customHeight="1">
      <c r="B1630" s="190"/>
      <c r="C1630" s="191"/>
      <c r="D1630" s="190"/>
      <c r="E1630" s="316"/>
      <c r="F1630" s="192"/>
      <c r="G1630" s="193"/>
      <c r="H1630" s="191"/>
      <c r="I1630" s="191"/>
    </row>
    <row r="1631" spans="2:9" ht="20.100000000000001" customHeight="1">
      <c r="B1631" s="190"/>
      <c r="C1631" s="191"/>
      <c r="D1631" s="190"/>
      <c r="E1631" s="316"/>
      <c r="F1631" s="192"/>
      <c r="G1631" s="193"/>
      <c r="H1631" s="191"/>
      <c r="I1631" s="191"/>
    </row>
    <row r="1632" spans="2:9" ht="20.100000000000001" customHeight="1">
      <c r="B1632" s="190"/>
      <c r="C1632" s="191"/>
      <c r="D1632" s="190"/>
      <c r="E1632" s="316"/>
      <c r="F1632" s="192"/>
      <c r="G1632" s="193"/>
      <c r="H1632" s="191"/>
      <c r="I1632" s="191"/>
    </row>
    <row r="1633" spans="2:9" ht="20.100000000000001" customHeight="1">
      <c r="B1633" s="190"/>
      <c r="C1633" s="191"/>
      <c r="D1633" s="190"/>
      <c r="E1633" s="316"/>
      <c r="F1633" s="192"/>
      <c r="G1633" s="193"/>
      <c r="H1633" s="191"/>
      <c r="I1633" s="191"/>
    </row>
    <row r="1634" spans="2:9" ht="20.100000000000001" customHeight="1">
      <c r="B1634" s="190"/>
      <c r="C1634" s="191"/>
      <c r="D1634" s="190"/>
      <c r="E1634" s="316"/>
      <c r="F1634" s="192"/>
      <c r="G1634" s="193"/>
      <c r="H1634" s="191"/>
      <c r="I1634" s="191"/>
    </row>
    <row r="1635" spans="2:9" ht="20.100000000000001" customHeight="1">
      <c r="B1635" s="190"/>
      <c r="C1635" s="191"/>
      <c r="D1635" s="190"/>
      <c r="E1635" s="316"/>
      <c r="F1635" s="192"/>
      <c r="G1635" s="193"/>
      <c r="H1635" s="191"/>
      <c r="I1635" s="191"/>
    </row>
    <row r="1636" spans="2:9" ht="20.100000000000001" customHeight="1">
      <c r="B1636" s="190"/>
      <c r="C1636" s="191"/>
      <c r="D1636" s="190"/>
      <c r="E1636" s="316"/>
      <c r="F1636" s="192"/>
      <c r="G1636" s="193"/>
      <c r="H1636" s="191"/>
      <c r="I1636" s="191"/>
    </row>
    <row r="1637" spans="2:9" ht="20.100000000000001" customHeight="1">
      <c r="B1637" s="190"/>
      <c r="C1637" s="191"/>
      <c r="D1637" s="190"/>
      <c r="E1637" s="316"/>
      <c r="F1637" s="192"/>
      <c r="G1637" s="193"/>
      <c r="H1637" s="191"/>
      <c r="I1637" s="191"/>
    </row>
    <row r="1638" spans="2:9" ht="20.100000000000001" customHeight="1">
      <c r="B1638" s="190"/>
      <c r="C1638" s="191"/>
      <c r="D1638" s="190"/>
      <c r="E1638" s="316"/>
      <c r="F1638" s="192"/>
      <c r="G1638" s="193"/>
      <c r="H1638" s="191"/>
      <c r="I1638" s="191"/>
    </row>
    <row r="1639" spans="2:9" ht="20.100000000000001" customHeight="1">
      <c r="B1639" s="190"/>
      <c r="C1639" s="191"/>
      <c r="D1639" s="190"/>
      <c r="E1639" s="316"/>
      <c r="F1639" s="192"/>
      <c r="G1639" s="193"/>
      <c r="H1639" s="191"/>
      <c r="I1639" s="191"/>
    </row>
    <row r="1640" spans="2:9" ht="20.100000000000001" customHeight="1">
      <c r="B1640" s="190"/>
      <c r="C1640" s="191"/>
      <c r="D1640" s="190"/>
      <c r="E1640" s="316"/>
      <c r="F1640" s="192"/>
      <c r="G1640" s="193"/>
      <c r="H1640" s="191"/>
      <c r="I1640" s="191"/>
    </row>
    <row r="1641" spans="2:9" ht="20.100000000000001" customHeight="1">
      <c r="B1641" s="190"/>
      <c r="C1641" s="191"/>
      <c r="D1641" s="190"/>
      <c r="E1641" s="316"/>
      <c r="F1641" s="192"/>
      <c r="G1641" s="193"/>
      <c r="H1641" s="191"/>
      <c r="I1641" s="191"/>
    </row>
    <row r="1642" spans="2:9" ht="20.100000000000001" customHeight="1">
      <c r="B1642" s="190"/>
      <c r="C1642" s="191"/>
      <c r="D1642" s="190"/>
      <c r="E1642" s="316"/>
      <c r="F1642" s="192"/>
      <c r="G1642" s="193"/>
      <c r="H1642" s="191"/>
      <c r="I1642" s="191"/>
    </row>
    <row r="1643" spans="2:9" ht="20.100000000000001" customHeight="1">
      <c r="B1643" s="190"/>
      <c r="C1643" s="191"/>
      <c r="D1643" s="190"/>
      <c r="E1643" s="316"/>
      <c r="F1643" s="192"/>
      <c r="G1643" s="193"/>
      <c r="H1643" s="191"/>
      <c r="I1643" s="191"/>
    </row>
    <row r="1644" spans="2:9" ht="20.100000000000001" customHeight="1">
      <c r="B1644" s="190"/>
      <c r="C1644" s="191"/>
      <c r="D1644" s="190"/>
      <c r="E1644" s="316"/>
      <c r="F1644" s="192"/>
      <c r="G1644" s="193"/>
      <c r="H1644" s="191"/>
      <c r="I1644" s="191"/>
    </row>
    <row r="1645" spans="2:9" ht="20.100000000000001" customHeight="1">
      <c r="B1645" s="190"/>
      <c r="C1645" s="191"/>
      <c r="D1645" s="190"/>
      <c r="E1645" s="316"/>
      <c r="F1645" s="192"/>
      <c r="G1645" s="193"/>
      <c r="H1645" s="191"/>
      <c r="I1645" s="191"/>
    </row>
    <row r="1646" spans="2:9" ht="20.100000000000001" customHeight="1">
      <c r="B1646" s="190"/>
      <c r="C1646" s="191"/>
      <c r="D1646" s="190"/>
      <c r="E1646" s="316"/>
      <c r="F1646" s="192"/>
      <c r="G1646" s="193"/>
      <c r="H1646" s="191"/>
      <c r="I1646" s="191"/>
    </row>
    <row r="1647" spans="2:9" ht="20.100000000000001" customHeight="1">
      <c r="B1647" s="190"/>
      <c r="C1647" s="191"/>
      <c r="D1647" s="190"/>
      <c r="E1647" s="316"/>
      <c r="F1647" s="192"/>
      <c r="G1647" s="193"/>
      <c r="H1647" s="191"/>
      <c r="I1647" s="191"/>
    </row>
    <row r="1648" spans="2:9" ht="20.100000000000001" customHeight="1">
      <c r="B1648" s="190"/>
      <c r="C1648" s="191"/>
      <c r="D1648" s="190"/>
      <c r="E1648" s="316"/>
      <c r="F1648" s="192"/>
      <c r="G1648" s="193"/>
      <c r="H1648" s="191"/>
      <c r="I1648" s="191"/>
    </row>
    <row r="1649" spans="2:9" ht="20.100000000000001" customHeight="1">
      <c r="B1649" s="190"/>
      <c r="C1649" s="191"/>
      <c r="D1649" s="190"/>
      <c r="E1649" s="316"/>
      <c r="F1649" s="192"/>
      <c r="G1649" s="193"/>
      <c r="H1649" s="191"/>
      <c r="I1649" s="191"/>
    </row>
    <row r="1650" spans="2:9" ht="20.100000000000001" customHeight="1">
      <c r="B1650" s="190"/>
      <c r="C1650" s="191"/>
      <c r="D1650" s="190"/>
      <c r="E1650" s="316"/>
      <c r="F1650" s="192"/>
      <c r="G1650" s="193"/>
      <c r="H1650" s="191"/>
      <c r="I1650" s="191"/>
    </row>
    <row r="1651" spans="2:9" ht="20.100000000000001" customHeight="1">
      <c r="B1651" s="190"/>
      <c r="C1651" s="191"/>
      <c r="D1651" s="190"/>
      <c r="E1651" s="316"/>
      <c r="F1651" s="192"/>
      <c r="G1651" s="193"/>
      <c r="H1651" s="191"/>
      <c r="I1651" s="191"/>
    </row>
    <row r="1652" spans="2:9" ht="20.100000000000001" customHeight="1">
      <c r="B1652" s="190"/>
      <c r="C1652" s="191"/>
      <c r="D1652" s="190"/>
      <c r="E1652" s="316"/>
      <c r="F1652" s="192"/>
      <c r="G1652" s="193"/>
      <c r="H1652" s="191"/>
      <c r="I1652" s="191"/>
    </row>
    <row r="1653" spans="2:9" ht="20.100000000000001" customHeight="1">
      <c r="B1653" s="190"/>
      <c r="C1653" s="191"/>
      <c r="D1653" s="190"/>
      <c r="E1653" s="316"/>
      <c r="F1653" s="192"/>
      <c r="G1653" s="193"/>
      <c r="H1653" s="191"/>
      <c r="I1653" s="191"/>
    </row>
    <row r="1654" spans="2:9" ht="20.100000000000001" customHeight="1">
      <c r="B1654" s="190"/>
      <c r="C1654" s="191"/>
      <c r="D1654" s="190"/>
      <c r="E1654" s="316"/>
      <c r="F1654" s="192"/>
      <c r="G1654" s="193"/>
      <c r="H1654" s="191"/>
      <c r="I1654" s="191"/>
    </row>
    <row r="1655" spans="2:9" ht="20.100000000000001" customHeight="1">
      <c r="B1655" s="190"/>
      <c r="C1655" s="191"/>
      <c r="D1655" s="190"/>
      <c r="E1655" s="316"/>
      <c r="F1655" s="192"/>
      <c r="G1655" s="193"/>
      <c r="H1655" s="191"/>
      <c r="I1655" s="191"/>
    </row>
    <row r="1656" spans="2:9" ht="20.100000000000001" customHeight="1">
      <c r="B1656" s="190"/>
      <c r="C1656" s="191"/>
      <c r="D1656" s="190"/>
      <c r="E1656" s="316"/>
      <c r="F1656" s="192"/>
      <c r="G1656" s="193"/>
      <c r="H1656" s="191"/>
      <c r="I1656" s="191"/>
    </row>
    <row r="1657" spans="2:9" ht="20.100000000000001" customHeight="1">
      <c r="B1657" s="190"/>
      <c r="C1657" s="191"/>
      <c r="D1657" s="190"/>
      <c r="E1657" s="316"/>
      <c r="F1657" s="192"/>
      <c r="G1657" s="193"/>
      <c r="H1657" s="191"/>
      <c r="I1657" s="191"/>
    </row>
    <row r="1658" spans="2:9" ht="20.100000000000001" customHeight="1">
      <c r="B1658" s="190"/>
      <c r="C1658" s="191"/>
      <c r="D1658" s="190"/>
      <c r="E1658" s="316"/>
      <c r="F1658" s="192"/>
      <c r="G1658" s="193"/>
      <c r="H1658" s="191"/>
      <c r="I1658" s="191"/>
    </row>
    <row r="1659" spans="2:9" ht="20.100000000000001" customHeight="1">
      <c r="B1659" s="190"/>
      <c r="C1659" s="191"/>
      <c r="D1659" s="190"/>
      <c r="E1659" s="316"/>
      <c r="F1659" s="192"/>
      <c r="G1659" s="193"/>
      <c r="H1659" s="191"/>
      <c r="I1659" s="191"/>
    </row>
    <row r="1660" spans="2:9" ht="20.100000000000001" customHeight="1">
      <c r="B1660" s="190"/>
      <c r="C1660" s="191"/>
      <c r="D1660" s="190"/>
      <c r="E1660" s="316"/>
      <c r="F1660" s="192"/>
      <c r="G1660" s="193"/>
      <c r="H1660" s="191"/>
      <c r="I1660" s="191"/>
    </row>
    <row r="1661" spans="2:9" ht="20.100000000000001" customHeight="1">
      <c r="B1661" s="190"/>
      <c r="C1661" s="191"/>
      <c r="D1661" s="190"/>
      <c r="E1661" s="316"/>
      <c r="F1661" s="192"/>
      <c r="G1661" s="193"/>
      <c r="H1661" s="191"/>
      <c r="I1661" s="191"/>
    </row>
    <row r="1662" spans="2:9" ht="20.100000000000001" customHeight="1">
      <c r="B1662" s="190"/>
      <c r="C1662" s="191"/>
      <c r="D1662" s="190"/>
      <c r="E1662" s="316"/>
      <c r="F1662" s="192"/>
      <c r="G1662" s="193"/>
      <c r="H1662" s="191"/>
      <c r="I1662" s="191"/>
    </row>
    <row r="1663" spans="2:9" ht="20.100000000000001" customHeight="1">
      <c r="B1663" s="190"/>
      <c r="C1663" s="191"/>
      <c r="D1663" s="190"/>
      <c r="E1663" s="316"/>
      <c r="F1663" s="192"/>
      <c r="G1663" s="193"/>
      <c r="H1663" s="191"/>
      <c r="I1663" s="191"/>
    </row>
    <row r="1664" spans="2:9" ht="20.100000000000001" customHeight="1">
      <c r="B1664" s="190"/>
      <c r="C1664" s="191"/>
      <c r="D1664" s="190"/>
      <c r="E1664" s="316"/>
      <c r="F1664" s="192"/>
      <c r="G1664" s="193"/>
      <c r="H1664" s="191"/>
      <c r="I1664" s="191"/>
    </row>
    <row r="1665" spans="2:9" ht="20.100000000000001" customHeight="1">
      <c r="B1665" s="190"/>
      <c r="C1665" s="191"/>
      <c r="D1665" s="190"/>
      <c r="E1665" s="316"/>
      <c r="F1665" s="192"/>
      <c r="G1665" s="193"/>
      <c r="H1665" s="191"/>
      <c r="I1665" s="191"/>
    </row>
    <row r="1666" spans="2:9" ht="20.100000000000001" customHeight="1">
      <c r="B1666" s="190"/>
      <c r="C1666" s="191"/>
      <c r="D1666" s="190"/>
      <c r="E1666" s="316"/>
      <c r="F1666" s="192"/>
      <c r="G1666" s="193"/>
      <c r="H1666" s="191"/>
      <c r="I1666" s="191"/>
    </row>
    <row r="1667" spans="2:9" ht="20.100000000000001" customHeight="1">
      <c r="B1667" s="190"/>
      <c r="C1667" s="191"/>
      <c r="D1667" s="190"/>
      <c r="E1667" s="316"/>
      <c r="F1667" s="192"/>
      <c r="G1667" s="193"/>
      <c r="H1667" s="191"/>
      <c r="I1667" s="191"/>
    </row>
    <row r="1668" spans="2:9" ht="20.100000000000001" customHeight="1">
      <c r="B1668" s="190"/>
      <c r="C1668" s="191"/>
      <c r="D1668" s="190"/>
      <c r="E1668" s="316"/>
      <c r="F1668" s="192"/>
      <c r="G1668" s="193"/>
      <c r="H1668" s="191"/>
      <c r="I1668" s="191"/>
    </row>
    <row r="1669" spans="2:9" ht="20.100000000000001" customHeight="1">
      <c r="B1669" s="190"/>
      <c r="C1669" s="191"/>
      <c r="D1669" s="190"/>
      <c r="E1669" s="316"/>
      <c r="F1669" s="192"/>
      <c r="G1669" s="193"/>
      <c r="H1669" s="191"/>
      <c r="I1669" s="191"/>
    </row>
    <row r="1670" spans="2:9" ht="20.100000000000001" customHeight="1">
      <c r="B1670" s="190"/>
      <c r="C1670" s="191"/>
      <c r="D1670" s="190"/>
      <c r="E1670" s="316"/>
      <c r="F1670" s="192"/>
      <c r="G1670" s="193"/>
      <c r="H1670" s="191"/>
      <c r="I1670" s="191"/>
    </row>
    <row r="1671" spans="2:9" ht="20.100000000000001" customHeight="1">
      <c r="B1671" s="190"/>
      <c r="C1671" s="191"/>
      <c r="D1671" s="190"/>
      <c r="E1671" s="316"/>
      <c r="F1671" s="192"/>
      <c r="G1671" s="193"/>
      <c r="H1671" s="191"/>
      <c r="I1671" s="191"/>
    </row>
    <row r="1672" spans="2:9" ht="20.100000000000001" customHeight="1">
      <c r="B1672" s="190"/>
      <c r="C1672" s="191"/>
      <c r="D1672" s="190"/>
      <c r="E1672" s="316"/>
      <c r="F1672" s="192"/>
      <c r="G1672" s="193"/>
      <c r="H1672" s="191"/>
      <c r="I1672" s="191"/>
    </row>
    <row r="1673" spans="2:9" ht="20.100000000000001" customHeight="1">
      <c r="B1673" s="190"/>
      <c r="C1673" s="191"/>
      <c r="D1673" s="190"/>
      <c r="E1673" s="316"/>
      <c r="F1673" s="192"/>
      <c r="G1673" s="193"/>
      <c r="H1673" s="191"/>
      <c r="I1673" s="191"/>
    </row>
    <row r="1674" spans="2:9" ht="20.100000000000001" customHeight="1">
      <c r="B1674" s="190"/>
      <c r="C1674" s="191"/>
      <c r="D1674" s="190"/>
      <c r="E1674" s="316"/>
      <c r="F1674" s="192"/>
      <c r="G1674" s="193"/>
      <c r="H1674" s="191"/>
      <c r="I1674" s="191"/>
    </row>
    <row r="1675" spans="2:9" ht="20.100000000000001" customHeight="1">
      <c r="B1675" s="190"/>
      <c r="C1675" s="191"/>
      <c r="D1675" s="190"/>
      <c r="E1675" s="316"/>
      <c r="F1675" s="192"/>
      <c r="G1675" s="193"/>
      <c r="H1675" s="191"/>
      <c r="I1675" s="191"/>
    </row>
    <row r="1676" spans="2:9" ht="20.100000000000001" customHeight="1">
      <c r="B1676" s="190"/>
      <c r="C1676" s="191"/>
      <c r="D1676" s="190"/>
      <c r="E1676" s="316"/>
      <c r="F1676" s="192"/>
      <c r="G1676" s="193"/>
      <c r="H1676" s="191"/>
      <c r="I1676" s="191"/>
    </row>
    <row r="1677" spans="2:9" ht="20.100000000000001" customHeight="1">
      <c r="B1677" s="190"/>
      <c r="C1677" s="191"/>
      <c r="D1677" s="190"/>
      <c r="E1677" s="316"/>
      <c r="F1677" s="192"/>
      <c r="G1677" s="193"/>
      <c r="H1677" s="191"/>
      <c r="I1677" s="191"/>
    </row>
    <row r="1678" spans="2:9" ht="20.100000000000001" customHeight="1">
      <c r="B1678" s="190"/>
      <c r="C1678" s="191"/>
      <c r="D1678" s="190"/>
      <c r="E1678" s="316"/>
      <c r="F1678" s="192"/>
      <c r="G1678" s="193"/>
      <c r="H1678" s="191"/>
      <c r="I1678" s="191"/>
    </row>
    <row r="1679" spans="2:9" ht="20.100000000000001" customHeight="1">
      <c r="B1679" s="190"/>
      <c r="C1679" s="191"/>
      <c r="D1679" s="190"/>
      <c r="E1679" s="316"/>
      <c r="F1679" s="192"/>
      <c r="G1679" s="193"/>
      <c r="H1679" s="191"/>
      <c r="I1679" s="191"/>
    </row>
    <row r="1680" spans="2:9" ht="20.100000000000001" customHeight="1">
      <c r="B1680" s="190"/>
      <c r="C1680" s="191"/>
      <c r="D1680" s="190"/>
      <c r="E1680" s="316"/>
      <c r="F1680" s="192"/>
      <c r="G1680" s="193"/>
      <c r="H1680" s="191"/>
      <c r="I1680" s="191"/>
    </row>
    <row r="1681" spans="2:9" ht="20.100000000000001" customHeight="1">
      <c r="B1681" s="190"/>
      <c r="C1681" s="191"/>
      <c r="D1681" s="190"/>
      <c r="E1681" s="316"/>
      <c r="F1681" s="192"/>
      <c r="G1681" s="193"/>
      <c r="H1681" s="191"/>
      <c r="I1681" s="191"/>
    </row>
    <row r="1682" spans="2:9" ht="20.100000000000001" customHeight="1">
      <c r="B1682" s="190"/>
      <c r="C1682" s="191"/>
      <c r="D1682" s="190"/>
      <c r="E1682" s="316"/>
      <c r="F1682" s="192"/>
      <c r="G1682" s="193"/>
      <c r="H1682" s="191"/>
      <c r="I1682" s="191"/>
    </row>
    <row r="1683" spans="2:9" ht="20.100000000000001" customHeight="1">
      <c r="B1683" s="190"/>
      <c r="C1683" s="191"/>
      <c r="D1683" s="190"/>
      <c r="E1683" s="316"/>
      <c r="F1683" s="192"/>
      <c r="G1683" s="193"/>
      <c r="H1683" s="191"/>
      <c r="I1683" s="191"/>
    </row>
    <row r="1684" spans="2:9" ht="20.100000000000001" customHeight="1">
      <c r="B1684" s="190"/>
      <c r="C1684" s="191"/>
      <c r="D1684" s="190"/>
      <c r="E1684" s="316"/>
      <c r="F1684" s="192"/>
      <c r="G1684" s="193"/>
      <c r="H1684" s="191"/>
      <c r="I1684" s="191"/>
    </row>
    <row r="1685" spans="2:9" ht="20.100000000000001" customHeight="1">
      <c r="B1685" s="190"/>
      <c r="C1685" s="191"/>
      <c r="D1685" s="190"/>
      <c r="E1685" s="316"/>
      <c r="F1685" s="192"/>
      <c r="G1685" s="193"/>
      <c r="H1685" s="191"/>
      <c r="I1685" s="191"/>
    </row>
    <row r="1686" spans="2:9" ht="20.100000000000001" customHeight="1">
      <c r="B1686" s="190"/>
      <c r="C1686" s="191"/>
      <c r="D1686" s="190"/>
      <c r="E1686" s="316"/>
      <c r="F1686" s="192"/>
      <c r="G1686" s="193"/>
      <c r="H1686" s="191"/>
      <c r="I1686" s="191"/>
    </row>
    <row r="1687" spans="2:9" ht="20.100000000000001" customHeight="1">
      <c r="B1687" s="190"/>
      <c r="C1687" s="191"/>
      <c r="D1687" s="190"/>
      <c r="E1687" s="316"/>
      <c r="F1687" s="192"/>
      <c r="G1687" s="193"/>
      <c r="H1687" s="191"/>
      <c r="I1687" s="191"/>
    </row>
    <row r="1688" spans="2:9" ht="20.100000000000001" customHeight="1">
      <c r="B1688" s="190"/>
      <c r="C1688" s="191"/>
      <c r="D1688" s="190"/>
      <c r="E1688" s="316"/>
      <c r="F1688" s="192"/>
      <c r="G1688" s="193"/>
      <c r="H1688" s="191"/>
      <c r="I1688" s="191"/>
    </row>
    <row r="1689" spans="2:9" ht="20.100000000000001" customHeight="1">
      <c r="B1689" s="190"/>
      <c r="C1689" s="191"/>
      <c r="D1689" s="190"/>
      <c r="E1689" s="316"/>
      <c r="F1689" s="192"/>
      <c r="G1689" s="193"/>
      <c r="H1689" s="191"/>
      <c r="I1689" s="191"/>
    </row>
    <row r="1690" spans="2:9" ht="20.100000000000001" customHeight="1">
      <c r="B1690" s="190"/>
      <c r="C1690" s="191"/>
      <c r="D1690" s="190"/>
      <c r="E1690" s="316"/>
      <c r="F1690" s="192"/>
      <c r="G1690" s="193"/>
      <c r="H1690" s="191"/>
      <c r="I1690" s="191"/>
    </row>
    <row r="1691" spans="2:9" ht="20.100000000000001" customHeight="1">
      <c r="B1691" s="190"/>
      <c r="C1691" s="191"/>
      <c r="D1691" s="190"/>
      <c r="E1691" s="316"/>
      <c r="F1691" s="192"/>
      <c r="G1691" s="193"/>
      <c r="H1691" s="191"/>
      <c r="I1691" s="191"/>
    </row>
    <row r="1692" spans="2:9" ht="20.100000000000001" customHeight="1">
      <c r="B1692" s="190"/>
      <c r="C1692" s="191"/>
      <c r="D1692" s="190"/>
      <c r="E1692" s="316"/>
      <c r="F1692" s="192"/>
      <c r="G1692" s="193"/>
      <c r="H1692" s="191"/>
      <c r="I1692" s="191"/>
    </row>
    <row r="1693" spans="2:9" ht="20.100000000000001" customHeight="1">
      <c r="B1693" s="190"/>
      <c r="C1693" s="191"/>
      <c r="D1693" s="190"/>
      <c r="E1693" s="316"/>
      <c r="F1693" s="192"/>
      <c r="G1693" s="193"/>
      <c r="H1693" s="191"/>
      <c r="I1693" s="191"/>
    </row>
    <row r="1694" spans="2:9" ht="20.100000000000001" customHeight="1">
      <c r="B1694" s="190"/>
      <c r="C1694" s="191"/>
      <c r="D1694" s="190"/>
      <c r="E1694" s="316"/>
      <c r="F1694" s="192"/>
      <c r="G1694" s="193"/>
      <c r="H1694" s="191"/>
      <c r="I1694" s="191"/>
    </row>
    <row r="1695" spans="2:9" ht="20.100000000000001" customHeight="1">
      <c r="B1695" s="190"/>
      <c r="C1695" s="191"/>
      <c r="D1695" s="190"/>
      <c r="E1695" s="316"/>
      <c r="F1695" s="192"/>
      <c r="G1695" s="193"/>
      <c r="H1695" s="191"/>
      <c r="I1695" s="191"/>
    </row>
    <row r="1696" spans="2:9" ht="20.100000000000001" customHeight="1">
      <c r="B1696" s="190"/>
      <c r="C1696" s="191"/>
      <c r="D1696" s="190"/>
      <c r="E1696" s="316"/>
      <c r="F1696" s="192"/>
      <c r="G1696" s="193"/>
      <c r="H1696" s="191"/>
      <c r="I1696" s="191"/>
    </row>
    <row r="1697" spans="2:9" ht="20.100000000000001" customHeight="1">
      <c r="B1697" s="190"/>
      <c r="C1697" s="191"/>
      <c r="D1697" s="190"/>
      <c r="E1697" s="316"/>
      <c r="F1697" s="192"/>
      <c r="G1697" s="193"/>
      <c r="H1697" s="191"/>
      <c r="I1697" s="191"/>
    </row>
    <row r="1698" spans="2:9" ht="20.100000000000001" customHeight="1">
      <c r="B1698" s="190"/>
      <c r="C1698" s="191"/>
      <c r="D1698" s="190"/>
      <c r="E1698" s="316"/>
      <c r="F1698" s="192"/>
      <c r="G1698" s="193"/>
      <c r="H1698" s="191"/>
      <c r="I1698" s="191"/>
    </row>
    <row r="1699" spans="2:9" ht="20.100000000000001" customHeight="1">
      <c r="B1699" s="190"/>
      <c r="C1699" s="191"/>
      <c r="D1699" s="190"/>
      <c r="E1699" s="316"/>
      <c r="F1699" s="192"/>
      <c r="G1699" s="193"/>
      <c r="H1699" s="191"/>
      <c r="I1699" s="191"/>
    </row>
    <row r="1700" spans="2:9" ht="20.100000000000001" customHeight="1">
      <c r="B1700" s="190"/>
      <c r="C1700" s="191"/>
      <c r="D1700" s="190"/>
      <c r="E1700" s="316"/>
      <c r="F1700" s="192"/>
      <c r="G1700" s="193"/>
      <c r="H1700" s="191"/>
      <c r="I1700" s="191"/>
    </row>
    <row r="1701" spans="2:9" ht="20.100000000000001" customHeight="1">
      <c r="B1701" s="190"/>
      <c r="C1701" s="191"/>
      <c r="D1701" s="190"/>
      <c r="E1701" s="316"/>
      <c r="F1701" s="192"/>
      <c r="G1701" s="193"/>
      <c r="H1701" s="191"/>
      <c r="I1701" s="191"/>
    </row>
    <row r="1702" spans="2:9" ht="20.100000000000001" customHeight="1">
      <c r="B1702" s="190"/>
      <c r="C1702" s="191"/>
      <c r="D1702" s="190"/>
      <c r="E1702" s="316"/>
      <c r="F1702" s="192"/>
      <c r="G1702" s="193"/>
      <c r="H1702" s="191"/>
      <c r="I1702" s="191"/>
    </row>
    <row r="1703" spans="2:9" ht="20.100000000000001" customHeight="1">
      <c r="B1703" s="190"/>
      <c r="C1703" s="191"/>
      <c r="D1703" s="190"/>
      <c r="E1703" s="316"/>
      <c r="F1703" s="192"/>
      <c r="G1703" s="193"/>
      <c r="H1703" s="191"/>
      <c r="I1703" s="191"/>
    </row>
    <row r="1704" spans="2:9" ht="20.100000000000001" customHeight="1">
      <c r="B1704" s="190"/>
      <c r="C1704" s="191"/>
      <c r="D1704" s="190"/>
      <c r="E1704" s="316"/>
      <c r="F1704" s="192"/>
      <c r="G1704" s="193"/>
      <c r="H1704" s="191"/>
      <c r="I1704" s="191"/>
    </row>
    <row r="1705" spans="2:9" ht="20.100000000000001" customHeight="1">
      <c r="B1705" s="190"/>
      <c r="C1705" s="191"/>
      <c r="D1705" s="190"/>
      <c r="E1705" s="316"/>
      <c r="F1705" s="192"/>
      <c r="G1705" s="193"/>
      <c r="H1705" s="191"/>
      <c r="I1705" s="191"/>
    </row>
    <row r="1706" spans="2:9" ht="20.100000000000001" customHeight="1">
      <c r="B1706" s="190"/>
      <c r="C1706" s="191"/>
      <c r="D1706" s="190"/>
      <c r="E1706" s="316"/>
      <c r="F1706" s="192"/>
      <c r="G1706" s="193"/>
      <c r="H1706" s="191"/>
      <c r="I1706" s="191"/>
    </row>
    <row r="1707" spans="2:9" ht="20.100000000000001" customHeight="1">
      <c r="B1707" s="190"/>
      <c r="C1707" s="191"/>
      <c r="D1707" s="190"/>
      <c r="E1707" s="316"/>
      <c r="F1707" s="192"/>
      <c r="G1707" s="193"/>
      <c r="H1707" s="191"/>
      <c r="I1707" s="191"/>
    </row>
    <row r="1708" spans="2:9" ht="20.100000000000001" customHeight="1">
      <c r="B1708" s="190"/>
      <c r="C1708" s="191"/>
      <c r="D1708" s="190"/>
      <c r="E1708" s="316"/>
      <c r="F1708" s="192"/>
      <c r="G1708" s="193"/>
      <c r="H1708" s="191"/>
      <c r="I1708" s="191"/>
    </row>
    <row r="1709" spans="2:9" ht="20.100000000000001" customHeight="1">
      <c r="B1709" s="190"/>
      <c r="C1709" s="191"/>
      <c r="D1709" s="190"/>
      <c r="E1709" s="316"/>
      <c r="F1709" s="192"/>
      <c r="G1709" s="193"/>
      <c r="H1709" s="191"/>
      <c r="I1709" s="191"/>
    </row>
    <row r="1710" spans="2:9" ht="20.100000000000001" customHeight="1">
      <c r="B1710" s="190"/>
      <c r="C1710" s="191"/>
      <c r="D1710" s="190"/>
      <c r="E1710" s="316"/>
      <c r="F1710" s="192"/>
      <c r="G1710" s="193"/>
      <c r="H1710" s="191"/>
      <c r="I1710" s="191"/>
    </row>
    <row r="1711" spans="2:9" ht="20.100000000000001" customHeight="1">
      <c r="B1711" s="190"/>
      <c r="C1711" s="191"/>
      <c r="D1711" s="190"/>
      <c r="E1711" s="316"/>
      <c r="F1711" s="192"/>
      <c r="G1711" s="193"/>
      <c r="H1711" s="191"/>
      <c r="I1711" s="191"/>
    </row>
    <row r="1712" spans="2:9" ht="20.100000000000001" customHeight="1">
      <c r="B1712" s="190"/>
      <c r="C1712" s="191"/>
      <c r="D1712" s="190"/>
      <c r="E1712" s="316"/>
      <c r="F1712" s="192"/>
      <c r="G1712" s="193"/>
      <c r="H1712" s="191"/>
      <c r="I1712" s="191"/>
    </row>
    <row r="1713" spans="2:9" ht="20.100000000000001" customHeight="1">
      <c r="B1713" s="190"/>
      <c r="C1713" s="191"/>
      <c r="D1713" s="190"/>
      <c r="E1713" s="316"/>
      <c r="F1713" s="192"/>
      <c r="G1713" s="193"/>
      <c r="H1713" s="191"/>
      <c r="I1713" s="191"/>
    </row>
    <row r="1714" spans="2:9" ht="20.100000000000001" customHeight="1">
      <c r="B1714" s="190"/>
      <c r="C1714" s="191"/>
      <c r="D1714" s="190"/>
      <c r="E1714" s="316"/>
      <c r="F1714" s="192"/>
      <c r="G1714" s="193"/>
      <c r="H1714" s="191"/>
      <c r="I1714" s="191"/>
    </row>
    <row r="1715" spans="2:9" ht="20.100000000000001" customHeight="1">
      <c r="B1715" s="190"/>
      <c r="C1715" s="191"/>
      <c r="D1715" s="190"/>
      <c r="E1715" s="316"/>
      <c r="F1715" s="192"/>
      <c r="G1715" s="193"/>
      <c r="H1715" s="191"/>
      <c r="I1715" s="191"/>
    </row>
    <row r="1716" spans="2:9" ht="20.100000000000001" customHeight="1">
      <c r="B1716" s="190"/>
      <c r="C1716" s="191"/>
      <c r="D1716" s="190"/>
      <c r="E1716" s="316"/>
      <c r="F1716" s="192"/>
      <c r="G1716" s="193"/>
      <c r="H1716" s="191"/>
      <c r="I1716" s="191"/>
    </row>
    <row r="1717" spans="2:9" ht="20.100000000000001" customHeight="1">
      <c r="B1717" s="190"/>
      <c r="C1717" s="191"/>
      <c r="D1717" s="190"/>
      <c r="E1717" s="316"/>
      <c r="F1717" s="192"/>
      <c r="G1717" s="193"/>
      <c r="H1717" s="191"/>
      <c r="I1717" s="191"/>
    </row>
    <row r="1718" spans="2:9" ht="20.100000000000001" customHeight="1">
      <c r="B1718" s="190"/>
      <c r="C1718" s="191"/>
      <c r="D1718" s="190"/>
      <c r="E1718" s="316"/>
      <c r="F1718" s="192"/>
      <c r="G1718" s="193"/>
      <c r="H1718" s="191"/>
      <c r="I1718" s="191"/>
    </row>
    <row r="1719" spans="2:9" ht="20.100000000000001" customHeight="1">
      <c r="B1719" s="190"/>
      <c r="C1719" s="191"/>
      <c r="D1719" s="190"/>
      <c r="E1719" s="316"/>
      <c r="F1719" s="192"/>
      <c r="G1719" s="193"/>
      <c r="H1719" s="191"/>
      <c r="I1719" s="191"/>
    </row>
    <row r="1720" spans="2:9" ht="20.100000000000001" customHeight="1">
      <c r="B1720" s="190"/>
      <c r="C1720" s="191"/>
      <c r="D1720" s="190"/>
      <c r="E1720" s="316"/>
      <c r="F1720" s="192"/>
      <c r="G1720" s="193"/>
      <c r="H1720" s="191"/>
      <c r="I1720" s="191"/>
    </row>
    <row r="1721" spans="2:9" ht="20.100000000000001" customHeight="1">
      <c r="B1721" s="190"/>
      <c r="C1721" s="191"/>
      <c r="D1721" s="190"/>
      <c r="E1721" s="316"/>
      <c r="F1721" s="192"/>
      <c r="G1721" s="193"/>
      <c r="H1721" s="191"/>
      <c r="I1721" s="191"/>
    </row>
    <row r="1722" spans="2:9" ht="20.100000000000001" customHeight="1">
      <c r="B1722" s="190"/>
      <c r="C1722" s="191"/>
      <c r="D1722" s="190"/>
      <c r="E1722" s="316"/>
      <c r="F1722" s="192"/>
      <c r="G1722" s="193"/>
      <c r="H1722" s="191"/>
      <c r="I1722" s="191"/>
    </row>
    <row r="1723" spans="2:9" ht="20.100000000000001" customHeight="1">
      <c r="B1723" s="190"/>
      <c r="C1723" s="191"/>
      <c r="D1723" s="190"/>
      <c r="E1723" s="316"/>
      <c r="F1723" s="192"/>
      <c r="G1723" s="193"/>
      <c r="H1723" s="191"/>
      <c r="I1723" s="191"/>
    </row>
    <row r="1724" spans="2:9" ht="20.100000000000001" customHeight="1">
      <c r="B1724" s="190"/>
      <c r="C1724" s="191"/>
      <c r="D1724" s="190"/>
      <c r="E1724" s="316"/>
      <c r="F1724" s="192"/>
      <c r="G1724" s="193"/>
      <c r="H1724" s="191"/>
      <c r="I1724" s="191"/>
    </row>
    <row r="1725" spans="2:9" ht="20.100000000000001" customHeight="1">
      <c r="B1725" s="190"/>
      <c r="C1725" s="191"/>
      <c r="D1725" s="190"/>
      <c r="E1725" s="316"/>
      <c r="F1725" s="192"/>
      <c r="G1725" s="193"/>
      <c r="H1725" s="191"/>
      <c r="I1725" s="191"/>
    </row>
    <row r="1726" spans="2:9" ht="20.100000000000001" customHeight="1">
      <c r="B1726" s="190"/>
      <c r="C1726" s="191"/>
      <c r="D1726" s="190"/>
      <c r="E1726" s="316"/>
      <c r="F1726" s="192"/>
      <c r="G1726" s="193"/>
      <c r="H1726" s="191"/>
      <c r="I1726" s="191"/>
    </row>
    <row r="1727" spans="2:9" ht="20.100000000000001" customHeight="1">
      <c r="B1727" s="190"/>
      <c r="C1727" s="191"/>
      <c r="D1727" s="190"/>
      <c r="E1727" s="316"/>
      <c r="F1727" s="192"/>
      <c r="G1727" s="193"/>
      <c r="H1727" s="191"/>
      <c r="I1727" s="191"/>
    </row>
    <row r="1728" spans="2:9" ht="20.100000000000001" customHeight="1">
      <c r="B1728" s="190"/>
      <c r="C1728" s="191"/>
      <c r="D1728" s="190"/>
      <c r="E1728" s="316"/>
      <c r="F1728" s="192"/>
      <c r="G1728" s="193"/>
      <c r="H1728" s="191"/>
      <c r="I1728" s="191"/>
    </row>
    <row r="1729" spans="2:9" ht="20.100000000000001" customHeight="1">
      <c r="B1729" s="190"/>
      <c r="C1729" s="191"/>
      <c r="D1729" s="190"/>
      <c r="E1729" s="316"/>
      <c r="F1729" s="192"/>
      <c r="G1729" s="193"/>
      <c r="H1729" s="191"/>
      <c r="I1729" s="191"/>
    </row>
    <row r="1730" spans="2:9" ht="20.100000000000001" customHeight="1">
      <c r="B1730" s="190"/>
      <c r="C1730" s="191"/>
      <c r="D1730" s="190"/>
      <c r="E1730" s="316"/>
      <c r="F1730" s="192"/>
      <c r="G1730" s="193"/>
      <c r="H1730" s="191"/>
      <c r="I1730" s="191"/>
    </row>
    <row r="1731" spans="2:9" ht="20.100000000000001" customHeight="1">
      <c r="B1731" s="190"/>
      <c r="C1731" s="191"/>
      <c r="D1731" s="190"/>
      <c r="E1731" s="316"/>
      <c r="F1731" s="192"/>
      <c r="G1731" s="193"/>
      <c r="H1731" s="191"/>
      <c r="I1731" s="191"/>
    </row>
    <row r="1732" spans="2:9" ht="20.100000000000001" customHeight="1">
      <c r="B1732" s="190"/>
      <c r="C1732" s="191"/>
      <c r="D1732" s="190"/>
      <c r="E1732" s="316"/>
      <c r="F1732" s="192"/>
      <c r="G1732" s="193"/>
      <c r="H1732" s="191"/>
      <c r="I1732" s="191"/>
    </row>
    <row r="1733" spans="2:9" ht="20.100000000000001" customHeight="1">
      <c r="B1733" s="190"/>
      <c r="C1733" s="191"/>
      <c r="D1733" s="190"/>
      <c r="E1733" s="316"/>
      <c r="F1733" s="192"/>
      <c r="G1733" s="193"/>
      <c r="H1733" s="191"/>
      <c r="I1733" s="191"/>
    </row>
    <row r="1734" spans="2:9" ht="20.100000000000001" customHeight="1">
      <c r="B1734" s="190"/>
      <c r="C1734" s="191"/>
      <c r="D1734" s="190"/>
      <c r="E1734" s="316"/>
      <c r="F1734" s="192"/>
      <c r="G1734" s="193"/>
      <c r="H1734" s="191"/>
      <c r="I1734" s="191"/>
    </row>
    <row r="1735" spans="2:9" ht="20.100000000000001" customHeight="1">
      <c r="B1735" s="190"/>
      <c r="C1735" s="191"/>
      <c r="D1735" s="190"/>
      <c r="E1735" s="316"/>
      <c r="F1735" s="192"/>
      <c r="G1735" s="193"/>
      <c r="H1735" s="191"/>
      <c r="I1735" s="191"/>
    </row>
    <row r="1736" spans="2:9" ht="20.100000000000001" customHeight="1">
      <c r="B1736" s="190"/>
      <c r="C1736" s="191"/>
      <c r="D1736" s="190"/>
      <c r="E1736" s="316"/>
      <c r="F1736" s="192"/>
      <c r="G1736" s="193"/>
      <c r="H1736" s="191"/>
      <c r="I1736" s="191"/>
    </row>
    <row r="1737" spans="2:9" ht="20.100000000000001" customHeight="1">
      <c r="B1737" s="190"/>
      <c r="C1737" s="191"/>
      <c r="D1737" s="190"/>
      <c r="E1737" s="316"/>
      <c r="F1737" s="192"/>
      <c r="G1737" s="193"/>
      <c r="H1737" s="191"/>
      <c r="I1737" s="191"/>
    </row>
    <row r="1738" spans="2:9" ht="20.100000000000001" customHeight="1">
      <c r="B1738" s="190"/>
      <c r="C1738" s="191"/>
      <c r="D1738" s="190"/>
      <c r="E1738" s="316"/>
      <c r="F1738" s="192"/>
      <c r="G1738" s="193"/>
      <c r="H1738" s="191"/>
      <c r="I1738" s="191"/>
    </row>
    <row r="1739" spans="2:9" ht="20.100000000000001" customHeight="1">
      <c r="B1739" s="190"/>
      <c r="C1739" s="191"/>
      <c r="D1739" s="190"/>
      <c r="E1739" s="316"/>
      <c r="F1739" s="192"/>
      <c r="G1739" s="193"/>
      <c r="H1739" s="191"/>
      <c r="I1739" s="191"/>
    </row>
    <row r="1740" spans="2:9" ht="20.100000000000001" customHeight="1">
      <c r="B1740" s="190"/>
      <c r="C1740" s="191"/>
      <c r="D1740" s="190"/>
      <c r="E1740" s="316"/>
      <c r="F1740" s="192"/>
      <c r="G1740" s="193"/>
      <c r="H1740" s="191"/>
      <c r="I1740" s="191"/>
    </row>
    <row r="1741" spans="2:9" ht="20.100000000000001" customHeight="1">
      <c r="B1741" s="190"/>
      <c r="C1741" s="191"/>
      <c r="D1741" s="190"/>
      <c r="E1741" s="316"/>
      <c r="F1741" s="192"/>
      <c r="G1741" s="193"/>
      <c r="H1741" s="191"/>
      <c r="I1741" s="191"/>
    </row>
    <row r="1742" spans="2:9" ht="20.100000000000001" customHeight="1">
      <c r="B1742" s="190"/>
      <c r="C1742" s="191"/>
      <c r="D1742" s="190"/>
      <c r="E1742" s="316"/>
      <c r="F1742" s="192"/>
      <c r="G1742" s="193"/>
      <c r="H1742" s="191"/>
      <c r="I1742" s="191"/>
    </row>
    <row r="1743" spans="2:9" ht="20.100000000000001" customHeight="1">
      <c r="B1743" s="190"/>
      <c r="C1743" s="191"/>
      <c r="D1743" s="190"/>
      <c r="E1743" s="316"/>
      <c r="F1743" s="192"/>
      <c r="G1743" s="193"/>
      <c r="H1743" s="191"/>
      <c r="I1743" s="191"/>
    </row>
    <row r="1744" spans="2:9" ht="20.100000000000001" customHeight="1">
      <c r="B1744" s="190"/>
      <c r="C1744" s="191"/>
      <c r="D1744" s="190"/>
      <c r="E1744" s="316"/>
      <c r="F1744" s="192"/>
      <c r="G1744" s="193"/>
      <c r="H1744" s="191"/>
      <c r="I1744" s="191"/>
    </row>
    <row r="1745" spans="2:9" ht="20.100000000000001" customHeight="1">
      <c r="B1745" s="190"/>
      <c r="C1745" s="191"/>
      <c r="D1745" s="190"/>
      <c r="E1745" s="316"/>
      <c r="F1745" s="192"/>
      <c r="G1745" s="193"/>
      <c r="H1745" s="191"/>
      <c r="I1745" s="191"/>
    </row>
    <row r="1746" spans="2:9" ht="20.100000000000001" customHeight="1">
      <c r="B1746" s="190"/>
      <c r="C1746" s="191"/>
      <c r="D1746" s="190"/>
      <c r="E1746" s="316"/>
      <c r="F1746" s="192"/>
      <c r="G1746" s="193"/>
      <c r="H1746" s="191"/>
      <c r="I1746" s="191"/>
    </row>
    <row r="1747" spans="2:9" ht="20.100000000000001" customHeight="1">
      <c r="B1747" s="190"/>
      <c r="C1747" s="191"/>
      <c r="D1747" s="190"/>
      <c r="E1747" s="316"/>
      <c r="F1747" s="192"/>
      <c r="G1747" s="193"/>
      <c r="H1747" s="191"/>
      <c r="I1747" s="191"/>
    </row>
    <row r="1748" spans="2:9" ht="20.100000000000001" customHeight="1">
      <c r="B1748" s="190"/>
      <c r="C1748" s="191"/>
      <c r="D1748" s="190"/>
      <c r="E1748" s="316"/>
      <c r="F1748" s="192"/>
      <c r="G1748" s="193"/>
      <c r="H1748" s="191"/>
      <c r="I1748" s="191"/>
    </row>
    <row r="1749" spans="2:9" ht="20.100000000000001" customHeight="1">
      <c r="B1749" s="190"/>
      <c r="C1749" s="191"/>
      <c r="D1749" s="190"/>
      <c r="E1749" s="316"/>
      <c r="F1749" s="192"/>
      <c r="G1749" s="193"/>
      <c r="H1749" s="191"/>
      <c r="I1749" s="191"/>
    </row>
    <row r="1750" spans="2:9" ht="20.100000000000001" customHeight="1">
      <c r="B1750" s="190"/>
      <c r="C1750" s="191"/>
      <c r="D1750" s="190"/>
      <c r="E1750" s="316"/>
      <c r="F1750" s="192"/>
      <c r="G1750" s="193"/>
      <c r="H1750" s="191"/>
      <c r="I1750" s="191"/>
    </row>
    <row r="1751" spans="2:9" ht="20.100000000000001" customHeight="1">
      <c r="B1751" s="190"/>
      <c r="C1751" s="191"/>
      <c r="D1751" s="190"/>
      <c r="E1751" s="316"/>
      <c r="F1751" s="192"/>
      <c r="G1751" s="193"/>
      <c r="H1751" s="191"/>
      <c r="I1751" s="191"/>
    </row>
    <row r="1752" spans="2:9" ht="20.100000000000001" customHeight="1">
      <c r="B1752" s="190"/>
      <c r="C1752" s="191"/>
      <c r="D1752" s="190"/>
      <c r="E1752" s="316"/>
      <c r="F1752" s="192"/>
      <c r="G1752" s="193"/>
      <c r="H1752" s="191"/>
      <c r="I1752" s="191"/>
    </row>
    <row r="1753" spans="2:9" ht="20.100000000000001" customHeight="1">
      <c r="B1753" s="190"/>
      <c r="C1753" s="191"/>
      <c r="D1753" s="190"/>
      <c r="E1753" s="316"/>
      <c r="F1753" s="192"/>
      <c r="G1753" s="193"/>
      <c r="H1753" s="191"/>
      <c r="I1753" s="191"/>
    </row>
    <row r="1754" spans="2:9" ht="20.100000000000001" customHeight="1">
      <c r="B1754" s="190"/>
      <c r="C1754" s="191"/>
      <c r="D1754" s="190"/>
      <c r="E1754" s="316"/>
      <c r="F1754" s="192"/>
      <c r="G1754" s="193"/>
      <c r="H1754" s="191"/>
      <c r="I1754" s="191"/>
    </row>
    <row r="1755" spans="2:9" ht="20.100000000000001" customHeight="1">
      <c r="B1755" s="190"/>
      <c r="C1755" s="191"/>
      <c r="D1755" s="190"/>
      <c r="E1755" s="316"/>
      <c r="F1755" s="192"/>
      <c r="G1755" s="193"/>
      <c r="H1755" s="191"/>
      <c r="I1755" s="191"/>
    </row>
    <row r="1756" spans="2:9" ht="20.100000000000001" customHeight="1">
      <c r="B1756" s="190"/>
      <c r="C1756" s="191"/>
      <c r="D1756" s="190"/>
      <c r="E1756" s="316"/>
      <c r="F1756" s="192"/>
      <c r="G1756" s="193"/>
      <c r="H1756" s="191"/>
      <c r="I1756" s="191"/>
    </row>
    <row r="1757" spans="2:9" ht="20.100000000000001" customHeight="1">
      <c r="B1757" s="190"/>
      <c r="C1757" s="191"/>
      <c r="D1757" s="190"/>
      <c r="E1757" s="316"/>
      <c r="F1757" s="192"/>
      <c r="G1757" s="193"/>
      <c r="H1757" s="191"/>
      <c r="I1757" s="191"/>
    </row>
    <row r="1758" spans="2:9" ht="20.100000000000001" customHeight="1">
      <c r="B1758" s="190"/>
      <c r="C1758" s="191"/>
      <c r="D1758" s="190"/>
      <c r="E1758" s="316"/>
      <c r="F1758" s="192"/>
      <c r="G1758" s="193"/>
      <c r="H1758" s="191"/>
      <c r="I1758" s="191"/>
    </row>
    <row r="1759" spans="2:9" ht="20.100000000000001" customHeight="1">
      <c r="B1759" s="190"/>
      <c r="C1759" s="191"/>
      <c r="D1759" s="190"/>
      <c r="E1759" s="316"/>
      <c r="F1759" s="192"/>
      <c r="G1759" s="193"/>
      <c r="H1759" s="191"/>
      <c r="I1759" s="191"/>
    </row>
    <row r="1760" spans="2:9" ht="20.100000000000001" customHeight="1">
      <c r="B1760" s="190"/>
      <c r="C1760" s="191"/>
      <c r="D1760" s="190"/>
      <c r="E1760" s="316"/>
      <c r="F1760" s="192"/>
      <c r="G1760" s="193"/>
      <c r="H1760" s="191"/>
      <c r="I1760" s="191"/>
    </row>
    <row r="1761" spans="2:9" ht="20.100000000000001" customHeight="1">
      <c r="B1761" s="190"/>
      <c r="C1761" s="191"/>
      <c r="D1761" s="190"/>
      <c r="E1761" s="316"/>
      <c r="F1761" s="192"/>
      <c r="G1761" s="193"/>
      <c r="H1761" s="191"/>
      <c r="I1761" s="191"/>
    </row>
    <row r="1762" spans="2:9" ht="20.100000000000001" customHeight="1">
      <c r="B1762" s="190"/>
      <c r="C1762" s="191"/>
      <c r="D1762" s="190"/>
      <c r="E1762" s="316"/>
      <c r="F1762" s="192"/>
      <c r="G1762" s="193"/>
      <c r="H1762" s="191"/>
      <c r="I1762" s="191"/>
    </row>
    <row r="1763" spans="2:9" ht="20.100000000000001" customHeight="1">
      <c r="B1763" s="190"/>
      <c r="C1763" s="191"/>
      <c r="D1763" s="190"/>
      <c r="E1763" s="316"/>
      <c r="F1763" s="192"/>
      <c r="G1763" s="193"/>
      <c r="H1763" s="191"/>
      <c r="I1763" s="191"/>
    </row>
    <row r="1764" spans="2:9" ht="20.100000000000001" customHeight="1">
      <c r="B1764" s="190"/>
      <c r="C1764" s="191"/>
      <c r="D1764" s="190"/>
      <c r="E1764" s="316"/>
      <c r="F1764" s="192"/>
      <c r="G1764" s="193"/>
      <c r="H1764" s="191"/>
      <c r="I1764" s="191"/>
    </row>
    <row r="1765" spans="2:9" ht="20.100000000000001" customHeight="1">
      <c r="B1765" s="190"/>
      <c r="C1765" s="191"/>
      <c r="D1765" s="190"/>
      <c r="E1765" s="316"/>
      <c r="F1765" s="192"/>
      <c r="G1765" s="193"/>
      <c r="H1765" s="191"/>
      <c r="I1765" s="191"/>
    </row>
    <row r="1766" spans="2:9" ht="20.100000000000001" customHeight="1">
      <c r="B1766" s="190"/>
      <c r="C1766" s="191"/>
      <c r="D1766" s="190"/>
      <c r="E1766" s="316"/>
      <c r="F1766" s="192"/>
      <c r="G1766" s="193"/>
      <c r="H1766" s="191"/>
      <c r="I1766" s="191"/>
    </row>
    <row r="1767" spans="2:9" ht="20.100000000000001" customHeight="1">
      <c r="B1767" s="190"/>
      <c r="C1767" s="191"/>
      <c r="D1767" s="190"/>
      <c r="E1767" s="316"/>
      <c r="F1767" s="192"/>
      <c r="G1767" s="193"/>
      <c r="H1767" s="191"/>
      <c r="I1767" s="191"/>
    </row>
    <row r="1768" spans="2:9" ht="20.100000000000001" customHeight="1">
      <c r="B1768" s="190"/>
      <c r="C1768" s="191"/>
      <c r="D1768" s="190"/>
      <c r="E1768" s="316"/>
      <c r="F1768" s="192"/>
      <c r="G1768" s="193"/>
      <c r="H1768" s="191"/>
      <c r="I1768" s="191"/>
    </row>
    <row r="1769" spans="2:9" ht="20.100000000000001" customHeight="1">
      <c r="B1769" s="190"/>
      <c r="C1769" s="191"/>
      <c r="D1769" s="190"/>
      <c r="E1769" s="316"/>
      <c r="F1769" s="192"/>
      <c r="G1769" s="193"/>
      <c r="H1769" s="191"/>
      <c r="I1769" s="191"/>
    </row>
    <row r="1770" spans="2:9" ht="20.100000000000001" customHeight="1">
      <c r="B1770" s="190"/>
      <c r="C1770" s="191"/>
      <c r="D1770" s="190"/>
      <c r="E1770" s="316"/>
      <c r="F1770" s="192"/>
      <c r="G1770" s="193"/>
      <c r="H1770" s="191"/>
      <c r="I1770" s="191"/>
    </row>
    <row r="1771" spans="2:9" ht="20.100000000000001" customHeight="1">
      <c r="B1771" s="190"/>
      <c r="C1771" s="191"/>
      <c r="D1771" s="190"/>
      <c r="E1771" s="316"/>
      <c r="F1771" s="192"/>
      <c r="G1771" s="193"/>
      <c r="H1771" s="191"/>
      <c r="I1771" s="191"/>
    </row>
    <row r="1772" spans="2:9" ht="20.100000000000001" customHeight="1">
      <c r="B1772" s="190"/>
      <c r="C1772" s="191"/>
      <c r="D1772" s="190"/>
      <c r="E1772" s="316"/>
      <c r="F1772" s="192"/>
      <c r="G1772" s="193"/>
      <c r="H1772" s="191"/>
      <c r="I1772" s="191"/>
    </row>
    <row r="1773" spans="2:9" ht="20.100000000000001" customHeight="1">
      <c r="B1773" s="190"/>
      <c r="C1773" s="191"/>
      <c r="D1773" s="190"/>
      <c r="E1773" s="316"/>
      <c r="F1773" s="192"/>
      <c r="G1773" s="193"/>
      <c r="H1773" s="191"/>
      <c r="I1773" s="191"/>
    </row>
    <row r="1774" spans="2:9" ht="20.100000000000001" customHeight="1">
      <c r="B1774" s="190"/>
      <c r="C1774" s="191"/>
      <c r="D1774" s="190"/>
      <c r="E1774" s="316"/>
      <c r="F1774" s="192"/>
      <c r="G1774" s="193"/>
      <c r="H1774" s="191"/>
      <c r="I1774" s="191"/>
    </row>
    <row r="1775" spans="2:9" ht="20.100000000000001" customHeight="1">
      <c r="B1775" s="190"/>
      <c r="C1775" s="191"/>
      <c r="D1775" s="190"/>
      <c r="E1775" s="316"/>
      <c r="F1775" s="192"/>
      <c r="G1775" s="193"/>
      <c r="H1775" s="191"/>
      <c r="I1775" s="191"/>
    </row>
    <row r="1776" spans="2:9" ht="20.100000000000001" customHeight="1">
      <c r="B1776" s="190"/>
      <c r="C1776" s="191"/>
      <c r="D1776" s="190"/>
      <c r="E1776" s="316"/>
      <c r="F1776" s="192"/>
      <c r="G1776" s="193"/>
      <c r="H1776" s="191"/>
      <c r="I1776" s="191"/>
    </row>
    <row r="1777" spans="2:9" ht="20.100000000000001" customHeight="1">
      <c r="B1777" s="190"/>
      <c r="C1777" s="191"/>
      <c r="D1777" s="190"/>
      <c r="E1777" s="316"/>
      <c r="F1777" s="192"/>
      <c r="G1777" s="193"/>
      <c r="H1777" s="191"/>
      <c r="I1777" s="191"/>
    </row>
    <row r="1778" spans="2:9" ht="20.100000000000001" customHeight="1">
      <c r="B1778" s="190"/>
      <c r="C1778" s="191"/>
      <c r="D1778" s="190"/>
      <c r="E1778" s="316"/>
      <c r="F1778" s="192"/>
      <c r="G1778" s="193"/>
      <c r="H1778" s="191"/>
      <c r="I1778" s="191"/>
    </row>
    <row r="1779" spans="2:9" ht="20.100000000000001" customHeight="1">
      <c r="B1779" s="190"/>
      <c r="C1779" s="191"/>
      <c r="D1779" s="190"/>
      <c r="E1779" s="316"/>
      <c r="F1779" s="192"/>
      <c r="G1779" s="193"/>
      <c r="H1779" s="191"/>
      <c r="I1779" s="191"/>
    </row>
    <row r="1780" spans="2:9" ht="20.100000000000001" customHeight="1">
      <c r="B1780" s="190"/>
      <c r="C1780" s="191"/>
      <c r="D1780" s="190"/>
      <c r="E1780" s="316"/>
      <c r="F1780" s="192"/>
      <c r="G1780" s="193"/>
      <c r="H1780" s="191"/>
      <c r="I1780" s="191"/>
    </row>
    <row r="1781" spans="2:9" ht="20.100000000000001" customHeight="1">
      <c r="B1781" s="190"/>
      <c r="C1781" s="191"/>
      <c r="D1781" s="190"/>
      <c r="E1781" s="316"/>
      <c r="F1781" s="192"/>
      <c r="G1781" s="193"/>
      <c r="H1781" s="191"/>
      <c r="I1781" s="191"/>
    </row>
    <row r="1782" spans="2:9" ht="20.100000000000001" customHeight="1">
      <c r="B1782" s="190"/>
      <c r="C1782" s="191"/>
      <c r="D1782" s="190"/>
      <c r="E1782" s="316"/>
      <c r="F1782" s="192"/>
      <c r="G1782" s="193"/>
      <c r="H1782" s="191"/>
      <c r="I1782" s="191"/>
    </row>
    <row r="1783" spans="2:9" ht="20.100000000000001" customHeight="1">
      <c r="B1783" s="190"/>
      <c r="C1783" s="191"/>
      <c r="D1783" s="190"/>
      <c r="E1783" s="316"/>
      <c r="F1783" s="192"/>
      <c r="G1783" s="193"/>
      <c r="H1783" s="191"/>
      <c r="I1783" s="191"/>
    </row>
    <row r="1784" spans="2:9" ht="20.100000000000001" customHeight="1">
      <c r="B1784" s="190"/>
      <c r="C1784" s="191"/>
      <c r="D1784" s="190"/>
      <c r="E1784" s="316"/>
      <c r="F1784" s="192"/>
      <c r="G1784" s="193"/>
      <c r="H1784" s="191"/>
      <c r="I1784" s="191"/>
    </row>
    <row r="1785" spans="2:9" ht="20.100000000000001" customHeight="1">
      <c r="B1785" s="190"/>
      <c r="C1785" s="191"/>
      <c r="D1785" s="190"/>
      <c r="E1785" s="316"/>
      <c r="F1785" s="192"/>
      <c r="G1785" s="193"/>
      <c r="H1785" s="191"/>
      <c r="I1785" s="191"/>
    </row>
    <row r="1786" spans="2:9" ht="20.100000000000001" customHeight="1">
      <c r="B1786" s="190"/>
      <c r="C1786" s="191"/>
      <c r="D1786" s="190"/>
      <c r="E1786" s="316"/>
      <c r="F1786" s="192"/>
      <c r="G1786" s="193"/>
      <c r="H1786" s="191"/>
      <c r="I1786" s="191"/>
    </row>
    <row r="1787" spans="2:9" ht="20.100000000000001" customHeight="1">
      <c r="B1787" s="190"/>
      <c r="C1787" s="191"/>
      <c r="D1787" s="190"/>
      <c r="E1787" s="316"/>
      <c r="F1787" s="192"/>
      <c r="G1787" s="193"/>
      <c r="H1787" s="191"/>
      <c r="I1787" s="191"/>
    </row>
    <row r="1788" spans="2:9" ht="20.100000000000001" customHeight="1">
      <c r="B1788" s="190"/>
      <c r="C1788" s="191"/>
      <c r="D1788" s="190"/>
      <c r="E1788" s="316"/>
      <c r="F1788" s="192"/>
      <c r="G1788" s="193"/>
      <c r="H1788" s="191"/>
      <c r="I1788" s="191"/>
    </row>
    <row r="1789" spans="2:9" ht="20.100000000000001" customHeight="1">
      <c r="B1789" s="190"/>
      <c r="C1789" s="191"/>
      <c r="D1789" s="190"/>
      <c r="E1789" s="316"/>
      <c r="F1789" s="192"/>
      <c r="G1789" s="193"/>
      <c r="H1789" s="191"/>
      <c r="I1789" s="191"/>
    </row>
    <row r="1790" spans="2:9" ht="20.100000000000001" customHeight="1">
      <c r="B1790" s="190"/>
      <c r="C1790" s="191"/>
      <c r="D1790" s="190"/>
      <c r="E1790" s="316"/>
      <c r="F1790" s="192"/>
      <c r="G1790" s="193"/>
      <c r="H1790" s="191"/>
      <c r="I1790" s="191"/>
    </row>
    <row r="1791" spans="2:9" ht="20.100000000000001" customHeight="1">
      <c r="B1791" s="190"/>
      <c r="C1791" s="191"/>
      <c r="D1791" s="190"/>
      <c r="E1791" s="316"/>
      <c r="F1791" s="192"/>
      <c r="G1791" s="193"/>
      <c r="H1791" s="191"/>
      <c r="I1791" s="191"/>
    </row>
    <row r="1792" spans="2:9" ht="20.100000000000001" customHeight="1">
      <c r="B1792" s="190"/>
      <c r="C1792" s="191"/>
      <c r="D1792" s="190"/>
      <c r="E1792" s="316"/>
      <c r="F1792" s="192"/>
      <c r="G1792" s="193"/>
      <c r="H1792" s="191"/>
      <c r="I1792" s="191"/>
    </row>
    <row r="1793" spans="2:9" ht="20.100000000000001" customHeight="1">
      <c r="B1793" s="190"/>
      <c r="C1793" s="191"/>
      <c r="D1793" s="190"/>
      <c r="E1793" s="316"/>
      <c r="F1793" s="192"/>
      <c r="G1793" s="193"/>
      <c r="H1793" s="191"/>
      <c r="I1793" s="191"/>
    </row>
    <row r="1794" spans="2:9" ht="20.100000000000001" customHeight="1">
      <c r="B1794" s="190"/>
      <c r="C1794" s="191"/>
      <c r="D1794" s="190"/>
      <c r="E1794" s="316"/>
      <c r="F1794" s="192"/>
      <c r="G1794" s="193"/>
      <c r="H1794" s="191"/>
      <c r="I1794" s="191"/>
    </row>
    <row r="1795" spans="2:9" ht="20.100000000000001" customHeight="1">
      <c r="B1795" s="190"/>
      <c r="C1795" s="191"/>
      <c r="D1795" s="190"/>
      <c r="E1795" s="316"/>
      <c r="F1795" s="192"/>
      <c r="G1795" s="193"/>
      <c r="H1795" s="191"/>
      <c r="I1795" s="191"/>
    </row>
    <row r="1796" spans="2:9" ht="20.100000000000001" customHeight="1">
      <c r="B1796" s="190"/>
      <c r="C1796" s="191"/>
      <c r="D1796" s="190"/>
      <c r="E1796" s="316"/>
      <c r="F1796" s="192"/>
      <c r="G1796" s="193"/>
      <c r="H1796" s="191"/>
      <c r="I1796" s="191"/>
    </row>
    <row r="1797" spans="2:9" ht="20.100000000000001" customHeight="1">
      <c r="B1797" s="190"/>
      <c r="C1797" s="191"/>
      <c r="D1797" s="190"/>
      <c r="E1797" s="316"/>
      <c r="F1797" s="192"/>
      <c r="G1797" s="193"/>
      <c r="H1797" s="191"/>
      <c r="I1797" s="191"/>
    </row>
    <row r="1798" spans="2:9" ht="20.100000000000001" customHeight="1">
      <c r="B1798" s="190"/>
      <c r="C1798" s="191"/>
      <c r="D1798" s="190"/>
      <c r="E1798" s="316"/>
      <c r="F1798" s="192"/>
      <c r="G1798" s="193"/>
      <c r="H1798" s="191"/>
      <c r="I1798" s="191"/>
    </row>
    <row r="1799" spans="2:9" ht="20.100000000000001" customHeight="1">
      <c r="B1799" s="190"/>
      <c r="C1799" s="191"/>
      <c r="D1799" s="190"/>
      <c r="E1799" s="316"/>
      <c r="F1799" s="192"/>
      <c r="G1799" s="193"/>
      <c r="H1799" s="191"/>
      <c r="I1799" s="191"/>
    </row>
    <row r="1800" spans="2:9" ht="20.100000000000001" customHeight="1">
      <c r="B1800" s="190"/>
      <c r="C1800" s="191"/>
      <c r="D1800" s="190"/>
      <c r="E1800" s="316"/>
      <c r="F1800" s="192"/>
      <c r="G1800" s="193"/>
      <c r="H1800" s="191"/>
      <c r="I1800" s="191"/>
    </row>
    <row r="1801" spans="2:9" ht="20.100000000000001" customHeight="1">
      <c r="B1801" s="190"/>
      <c r="C1801" s="191"/>
      <c r="D1801" s="190"/>
      <c r="E1801" s="316"/>
      <c r="F1801" s="192"/>
      <c r="G1801" s="193"/>
      <c r="H1801" s="191"/>
      <c r="I1801" s="191"/>
    </row>
    <row r="1802" spans="2:9" ht="20.100000000000001" customHeight="1">
      <c r="B1802" s="190"/>
      <c r="C1802" s="191"/>
      <c r="D1802" s="190"/>
      <c r="E1802" s="316"/>
      <c r="F1802" s="192"/>
      <c r="G1802" s="193"/>
      <c r="H1802" s="191"/>
      <c r="I1802" s="191"/>
    </row>
    <row r="1803" spans="2:9" ht="20.100000000000001" customHeight="1">
      <c r="B1803" s="190"/>
      <c r="C1803" s="191"/>
      <c r="D1803" s="190"/>
      <c r="E1803" s="316"/>
      <c r="F1803" s="192"/>
      <c r="G1803" s="193"/>
      <c r="H1803" s="191"/>
      <c r="I1803" s="191"/>
    </row>
    <row r="1804" spans="2:9" ht="20.100000000000001" customHeight="1">
      <c r="B1804" s="190"/>
      <c r="C1804" s="191"/>
      <c r="D1804" s="190"/>
      <c r="E1804" s="316"/>
      <c r="F1804" s="192"/>
      <c r="G1804" s="193"/>
      <c r="H1804" s="191"/>
      <c r="I1804" s="191"/>
    </row>
    <row r="1805" spans="2:9" ht="20.100000000000001" customHeight="1">
      <c r="B1805" s="190"/>
      <c r="C1805" s="191"/>
      <c r="D1805" s="190"/>
      <c r="E1805" s="316"/>
      <c r="F1805" s="192"/>
      <c r="G1805" s="193"/>
      <c r="H1805" s="191"/>
      <c r="I1805" s="191"/>
    </row>
    <row r="1806" spans="2:9" ht="20.100000000000001" customHeight="1">
      <c r="B1806" s="190"/>
      <c r="C1806" s="191"/>
      <c r="D1806" s="190"/>
      <c r="E1806" s="316"/>
      <c r="F1806" s="192"/>
      <c r="G1806" s="193"/>
      <c r="H1806" s="191"/>
      <c r="I1806" s="191"/>
    </row>
    <row r="1807" spans="2:9" ht="20.100000000000001" customHeight="1">
      <c r="B1807" s="190"/>
      <c r="C1807" s="191"/>
      <c r="D1807" s="190"/>
      <c r="E1807" s="316"/>
      <c r="F1807" s="192"/>
      <c r="G1807" s="193"/>
      <c r="H1807" s="191"/>
      <c r="I1807" s="191"/>
    </row>
    <row r="1808" spans="2:9" ht="20.100000000000001" customHeight="1">
      <c r="B1808" s="190"/>
      <c r="C1808" s="191"/>
      <c r="D1808" s="190"/>
      <c r="E1808" s="316"/>
      <c r="F1808" s="192"/>
      <c r="G1808" s="193"/>
      <c r="H1808" s="191"/>
      <c r="I1808" s="191"/>
    </row>
    <row r="1809" spans="2:9" ht="20.100000000000001" customHeight="1">
      <c r="B1809" s="190"/>
      <c r="C1809" s="191"/>
      <c r="D1809" s="190"/>
      <c r="E1809" s="316"/>
      <c r="F1809" s="192"/>
      <c r="G1809" s="193"/>
      <c r="H1809" s="191"/>
      <c r="I1809" s="191"/>
    </row>
    <row r="1810" spans="2:9" ht="20.100000000000001" customHeight="1">
      <c r="B1810" s="190"/>
      <c r="C1810" s="191"/>
      <c r="D1810" s="190"/>
      <c r="E1810" s="316"/>
      <c r="F1810" s="192"/>
      <c r="G1810" s="193"/>
      <c r="H1810" s="191"/>
      <c r="I1810" s="191"/>
    </row>
    <row r="1811" spans="2:9" ht="20.100000000000001" customHeight="1">
      <c r="B1811" s="190"/>
      <c r="C1811" s="191"/>
      <c r="D1811" s="190"/>
      <c r="E1811" s="316"/>
      <c r="F1811" s="192"/>
      <c r="G1811" s="193"/>
      <c r="H1811" s="191"/>
      <c r="I1811" s="191"/>
    </row>
    <row r="1812" spans="2:9" ht="20.100000000000001" customHeight="1">
      <c r="B1812" s="190"/>
      <c r="C1812" s="191"/>
      <c r="D1812" s="190"/>
      <c r="E1812" s="316"/>
      <c r="F1812" s="192"/>
      <c r="G1812" s="193"/>
      <c r="H1812" s="191"/>
      <c r="I1812" s="191"/>
    </row>
    <row r="1813" spans="2:9" ht="20.100000000000001" customHeight="1">
      <c r="B1813" s="190"/>
      <c r="C1813" s="191"/>
      <c r="D1813" s="190"/>
      <c r="E1813" s="316"/>
      <c r="F1813" s="192"/>
      <c r="G1813" s="193"/>
      <c r="H1813" s="191"/>
      <c r="I1813" s="191"/>
    </row>
    <row r="1814" spans="2:9" ht="20.100000000000001" customHeight="1">
      <c r="B1814" s="190"/>
      <c r="C1814" s="191"/>
      <c r="D1814" s="190"/>
      <c r="E1814" s="316"/>
      <c r="F1814" s="192"/>
      <c r="G1814" s="193"/>
      <c r="H1814" s="191"/>
      <c r="I1814" s="191"/>
    </row>
    <row r="1815" spans="2:9" ht="20.100000000000001" customHeight="1">
      <c r="B1815" s="190"/>
      <c r="C1815" s="191"/>
      <c r="D1815" s="190"/>
      <c r="E1815" s="316"/>
      <c r="F1815" s="192"/>
      <c r="G1815" s="193"/>
      <c r="H1815" s="191"/>
      <c r="I1815" s="191"/>
    </row>
    <row r="1816" spans="2:9" ht="20.100000000000001" customHeight="1">
      <c r="B1816" s="190"/>
      <c r="C1816" s="191"/>
      <c r="D1816" s="190"/>
      <c r="E1816" s="316"/>
      <c r="F1816" s="192"/>
      <c r="G1816" s="193"/>
      <c r="H1816" s="191"/>
      <c r="I1816" s="191"/>
    </row>
    <row r="1817" spans="2:9" ht="20.100000000000001" customHeight="1">
      <c r="B1817" s="190"/>
      <c r="C1817" s="191"/>
      <c r="D1817" s="190"/>
      <c r="E1817" s="316"/>
      <c r="F1817" s="192"/>
      <c r="G1817" s="193"/>
      <c r="H1817" s="191"/>
      <c r="I1817" s="191"/>
    </row>
    <row r="1818" spans="2:9" ht="20.100000000000001" customHeight="1">
      <c r="B1818" s="190"/>
      <c r="C1818" s="191"/>
      <c r="D1818" s="190"/>
      <c r="E1818" s="316"/>
      <c r="F1818" s="192"/>
      <c r="G1818" s="193"/>
      <c r="H1818" s="191"/>
      <c r="I1818" s="191"/>
    </row>
    <row r="1819" spans="2:9" ht="20.100000000000001" customHeight="1">
      <c r="B1819" s="190"/>
      <c r="C1819" s="191"/>
      <c r="D1819" s="190"/>
      <c r="E1819" s="316"/>
      <c r="F1819" s="192"/>
      <c r="G1819" s="193"/>
      <c r="H1819" s="191"/>
      <c r="I1819" s="191"/>
    </row>
    <row r="1820" spans="2:9" ht="20.100000000000001" customHeight="1">
      <c r="B1820" s="190"/>
      <c r="C1820" s="191"/>
      <c r="D1820" s="190"/>
      <c r="E1820" s="316"/>
      <c r="F1820" s="192"/>
      <c r="G1820" s="193"/>
      <c r="H1820" s="191"/>
      <c r="I1820" s="191"/>
    </row>
    <row r="1821" spans="2:9" ht="20.100000000000001" customHeight="1">
      <c r="B1821" s="190"/>
      <c r="C1821" s="191"/>
      <c r="D1821" s="190"/>
      <c r="E1821" s="316"/>
      <c r="F1821" s="192"/>
      <c r="G1821" s="193"/>
      <c r="H1821" s="191"/>
      <c r="I1821" s="191"/>
    </row>
    <row r="1822" spans="2:9" ht="20.100000000000001" customHeight="1">
      <c r="B1822" s="190"/>
      <c r="C1822" s="191"/>
      <c r="D1822" s="190"/>
      <c r="E1822" s="316"/>
      <c r="F1822" s="192"/>
      <c r="G1822" s="193"/>
      <c r="H1822" s="191"/>
      <c r="I1822" s="191"/>
    </row>
    <row r="1823" spans="2:9" ht="20.100000000000001" customHeight="1">
      <c r="B1823" s="190"/>
      <c r="C1823" s="191"/>
      <c r="D1823" s="190"/>
      <c r="E1823" s="316"/>
      <c r="F1823" s="192"/>
      <c r="G1823" s="193"/>
      <c r="H1823" s="191"/>
      <c r="I1823" s="191"/>
    </row>
    <row r="1824" spans="2:9" ht="20.100000000000001" customHeight="1">
      <c r="B1824" s="190"/>
      <c r="C1824" s="191"/>
      <c r="D1824" s="190"/>
      <c r="E1824" s="316"/>
      <c r="F1824" s="192"/>
      <c r="G1824" s="193"/>
      <c r="H1824" s="191"/>
      <c r="I1824" s="191"/>
    </row>
    <row r="1825" spans="2:9" ht="20.100000000000001" customHeight="1">
      <c r="B1825" s="190"/>
      <c r="C1825" s="191"/>
      <c r="D1825" s="190"/>
      <c r="E1825" s="316"/>
      <c r="F1825" s="192"/>
      <c r="G1825" s="193"/>
      <c r="H1825" s="191"/>
      <c r="I1825" s="191"/>
    </row>
    <row r="1826" spans="2:9" ht="20.100000000000001" customHeight="1">
      <c r="B1826" s="190"/>
      <c r="C1826" s="191"/>
      <c r="D1826" s="190"/>
      <c r="E1826" s="316"/>
      <c r="F1826" s="192"/>
      <c r="G1826" s="193"/>
      <c r="H1826" s="191"/>
      <c r="I1826" s="191"/>
    </row>
    <row r="1827" spans="2:9" ht="20.100000000000001" customHeight="1">
      <c r="B1827" s="190"/>
      <c r="C1827" s="191"/>
      <c r="D1827" s="190"/>
      <c r="E1827" s="316"/>
      <c r="F1827" s="192"/>
      <c r="G1827" s="193"/>
      <c r="H1827" s="191"/>
      <c r="I1827" s="191"/>
    </row>
    <row r="1828" spans="2:9" ht="20.100000000000001" customHeight="1">
      <c r="B1828" s="190"/>
      <c r="C1828" s="191"/>
      <c r="D1828" s="190"/>
      <c r="E1828" s="316"/>
      <c r="F1828" s="192"/>
      <c r="G1828" s="193"/>
      <c r="H1828" s="191"/>
      <c r="I1828" s="191"/>
    </row>
    <row r="1829" spans="2:9" ht="20.100000000000001" customHeight="1">
      <c r="B1829" s="190"/>
      <c r="C1829" s="191"/>
      <c r="D1829" s="190"/>
      <c r="E1829" s="316"/>
      <c r="F1829" s="192"/>
      <c r="G1829" s="193"/>
      <c r="H1829" s="191"/>
      <c r="I1829" s="191"/>
    </row>
    <row r="1830" spans="2:9" ht="20.100000000000001" customHeight="1">
      <c r="B1830" s="190"/>
      <c r="C1830" s="191"/>
      <c r="D1830" s="190"/>
      <c r="E1830" s="316"/>
      <c r="F1830" s="192"/>
      <c r="G1830" s="193"/>
      <c r="H1830" s="191"/>
      <c r="I1830" s="191"/>
    </row>
    <row r="1831" spans="2:9" ht="20.100000000000001" customHeight="1">
      <c r="B1831" s="190"/>
      <c r="C1831" s="191"/>
      <c r="D1831" s="190"/>
      <c r="E1831" s="316"/>
      <c r="F1831" s="192"/>
      <c r="G1831" s="193"/>
      <c r="H1831" s="191"/>
      <c r="I1831" s="191"/>
    </row>
    <row r="1832" spans="2:9" ht="20.100000000000001" customHeight="1">
      <c r="B1832" s="190"/>
      <c r="C1832" s="191"/>
      <c r="D1832" s="190"/>
      <c r="E1832" s="316"/>
      <c r="F1832" s="192"/>
      <c r="G1832" s="193"/>
      <c r="H1832" s="191"/>
      <c r="I1832" s="191"/>
    </row>
    <row r="1833" spans="2:9" ht="20.100000000000001" customHeight="1">
      <c r="B1833" s="190"/>
      <c r="C1833" s="191"/>
      <c r="D1833" s="190"/>
      <c r="E1833" s="316"/>
      <c r="F1833" s="192"/>
      <c r="G1833" s="193"/>
      <c r="H1833" s="191"/>
      <c r="I1833" s="191"/>
    </row>
    <row r="1834" spans="2:9" ht="20.100000000000001" customHeight="1">
      <c r="B1834" s="190"/>
      <c r="C1834" s="191"/>
      <c r="D1834" s="190"/>
      <c r="E1834" s="316"/>
      <c r="F1834" s="192"/>
      <c r="G1834" s="193"/>
      <c r="H1834" s="191"/>
      <c r="I1834" s="191"/>
    </row>
    <row r="1835" spans="2:9" ht="20.100000000000001" customHeight="1">
      <c r="B1835" s="190"/>
      <c r="C1835" s="191"/>
      <c r="D1835" s="190"/>
      <c r="E1835" s="316"/>
      <c r="F1835" s="192"/>
      <c r="G1835" s="193"/>
      <c r="H1835" s="191"/>
      <c r="I1835" s="191"/>
    </row>
    <row r="1836" spans="2:9" ht="20.100000000000001" customHeight="1">
      <c r="B1836" s="190"/>
      <c r="C1836" s="191"/>
      <c r="D1836" s="190"/>
      <c r="E1836" s="316"/>
      <c r="F1836" s="192"/>
      <c r="G1836" s="193"/>
      <c r="H1836" s="191"/>
      <c r="I1836" s="191"/>
    </row>
    <row r="1837" spans="2:9" ht="20.100000000000001" customHeight="1">
      <c r="B1837" s="190"/>
      <c r="C1837" s="191"/>
      <c r="D1837" s="190"/>
      <c r="E1837" s="316"/>
      <c r="F1837" s="192"/>
      <c r="G1837" s="193"/>
      <c r="H1837" s="191"/>
      <c r="I1837" s="191"/>
    </row>
    <row r="1838" spans="2:9" ht="20.100000000000001" customHeight="1">
      <c r="B1838" s="190"/>
      <c r="C1838" s="191"/>
      <c r="D1838" s="190"/>
      <c r="E1838" s="316"/>
      <c r="F1838" s="192"/>
      <c r="G1838" s="193"/>
      <c r="H1838" s="191"/>
      <c r="I1838" s="191"/>
    </row>
    <row r="1839" spans="2:9" ht="20.100000000000001" customHeight="1">
      <c r="B1839" s="190"/>
      <c r="C1839" s="191"/>
      <c r="D1839" s="190"/>
      <c r="E1839" s="316"/>
      <c r="F1839" s="192"/>
      <c r="G1839" s="193"/>
      <c r="H1839" s="191"/>
      <c r="I1839" s="191"/>
    </row>
    <row r="1840" spans="2:9" ht="20.100000000000001" customHeight="1">
      <c r="B1840" s="190"/>
      <c r="C1840" s="191"/>
      <c r="D1840" s="190"/>
      <c r="E1840" s="316"/>
      <c r="F1840" s="192"/>
      <c r="G1840" s="193"/>
      <c r="H1840" s="191"/>
      <c r="I1840" s="191"/>
    </row>
    <row r="1841" spans="2:9" ht="20.100000000000001" customHeight="1">
      <c r="B1841" s="190"/>
      <c r="C1841" s="191"/>
      <c r="D1841" s="190"/>
      <c r="E1841" s="316"/>
      <c r="F1841" s="192"/>
      <c r="G1841" s="193"/>
      <c r="H1841" s="191"/>
      <c r="I1841" s="191"/>
    </row>
    <row r="1842" spans="2:9" ht="20.100000000000001" customHeight="1">
      <c r="B1842" s="190"/>
      <c r="C1842" s="191"/>
      <c r="D1842" s="190"/>
      <c r="E1842" s="316"/>
      <c r="F1842" s="192"/>
      <c r="G1842" s="193"/>
      <c r="H1842" s="191"/>
      <c r="I1842" s="191"/>
    </row>
    <row r="1843" spans="2:9" ht="20.100000000000001" customHeight="1">
      <c r="B1843" s="190"/>
      <c r="C1843" s="191"/>
      <c r="D1843" s="190"/>
      <c r="E1843" s="316"/>
      <c r="F1843" s="192"/>
      <c r="G1843" s="193"/>
      <c r="H1843" s="191"/>
      <c r="I1843" s="191"/>
    </row>
    <row r="1844" spans="2:9" ht="20.100000000000001" customHeight="1">
      <c r="B1844" s="190"/>
      <c r="C1844" s="191"/>
      <c r="D1844" s="190"/>
      <c r="E1844" s="316"/>
      <c r="F1844" s="192"/>
      <c r="G1844" s="193"/>
      <c r="H1844" s="191"/>
      <c r="I1844" s="191"/>
    </row>
    <row r="1845" spans="2:9" ht="20.100000000000001" customHeight="1">
      <c r="B1845" s="190"/>
      <c r="C1845" s="191"/>
      <c r="D1845" s="190"/>
      <c r="E1845" s="316"/>
      <c r="F1845" s="192"/>
      <c r="G1845" s="193"/>
      <c r="H1845" s="191"/>
      <c r="I1845" s="191"/>
    </row>
    <row r="1846" spans="2:9" ht="20.100000000000001" customHeight="1">
      <c r="B1846" s="190"/>
      <c r="C1846" s="191"/>
      <c r="D1846" s="190"/>
      <c r="E1846" s="316"/>
      <c r="F1846" s="192"/>
      <c r="G1846" s="193"/>
      <c r="H1846" s="191"/>
      <c r="I1846" s="191"/>
    </row>
    <row r="1847" spans="2:9" ht="20.100000000000001" customHeight="1">
      <c r="B1847" s="190"/>
      <c r="C1847" s="191"/>
      <c r="D1847" s="190"/>
      <c r="E1847" s="316"/>
      <c r="F1847" s="192"/>
      <c r="G1847" s="193"/>
      <c r="H1847" s="191"/>
      <c r="I1847" s="191"/>
    </row>
    <row r="1848" spans="2:9" ht="20.100000000000001" customHeight="1">
      <c r="B1848" s="190"/>
      <c r="C1848" s="191"/>
      <c r="D1848" s="190"/>
      <c r="E1848" s="316"/>
      <c r="F1848" s="192"/>
      <c r="G1848" s="193"/>
      <c r="H1848" s="191"/>
      <c r="I1848" s="191"/>
    </row>
    <row r="1849" spans="2:9" ht="20.100000000000001" customHeight="1">
      <c r="B1849" s="190"/>
      <c r="C1849" s="191"/>
      <c r="D1849" s="190"/>
      <c r="E1849" s="316"/>
      <c r="F1849" s="192"/>
      <c r="G1849" s="193"/>
      <c r="H1849" s="191"/>
      <c r="I1849" s="191"/>
    </row>
    <row r="1850" spans="2:9" ht="20.100000000000001" customHeight="1">
      <c r="B1850" s="190"/>
      <c r="C1850" s="191"/>
      <c r="D1850" s="190"/>
      <c r="E1850" s="316"/>
      <c r="F1850" s="192"/>
      <c r="G1850" s="193"/>
      <c r="H1850" s="191"/>
      <c r="I1850" s="191"/>
    </row>
    <row r="1851" spans="2:9" ht="20.100000000000001" customHeight="1">
      <c r="B1851" s="190"/>
      <c r="C1851" s="191"/>
      <c r="D1851" s="190"/>
      <c r="E1851" s="316"/>
      <c r="F1851" s="192"/>
      <c r="G1851" s="193"/>
      <c r="H1851" s="191"/>
      <c r="I1851" s="191"/>
    </row>
    <row r="1852" spans="2:9" ht="20.100000000000001" customHeight="1">
      <c r="B1852" s="190"/>
      <c r="C1852" s="191"/>
      <c r="D1852" s="190"/>
      <c r="E1852" s="316"/>
      <c r="F1852" s="192"/>
      <c r="G1852" s="193"/>
      <c r="H1852" s="191"/>
      <c r="I1852" s="191"/>
    </row>
    <row r="1853" spans="2:9" ht="20.100000000000001" customHeight="1">
      <c r="B1853" s="190"/>
      <c r="C1853" s="191"/>
      <c r="D1853" s="190"/>
      <c r="E1853" s="316"/>
      <c r="F1853" s="192"/>
      <c r="G1853" s="193"/>
      <c r="H1853" s="191"/>
      <c r="I1853" s="191"/>
    </row>
    <row r="1854" spans="2:9" ht="20.100000000000001" customHeight="1">
      <c r="B1854" s="190"/>
      <c r="C1854" s="191"/>
      <c r="D1854" s="190"/>
      <c r="E1854" s="316"/>
      <c r="F1854" s="192"/>
      <c r="G1854" s="193"/>
      <c r="H1854" s="191"/>
      <c r="I1854" s="191"/>
    </row>
    <row r="1855" spans="2:9" ht="20.100000000000001" customHeight="1">
      <c r="B1855" s="190"/>
      <c r="C1855" s="191"/>
      <c r="D1855" s="190"/>
      <c r="E1855" s="316"/>
      <c r="F1855" s="192"/>
      <c r="G1855" s="193"/>
      <c r="H1855" s="191"/>
      <c r="I1855" s="191"/>
    </row>
    <row r="1856" spans="2:9" ht="20.100000000000001" customHeight="1">
      <c r="B1856" s="190"/>
      <c r="C1856" s="191"/>
      <c r="D1856" s="190"/>
      <c r="E1856" s="316"/>
      <c r="F1856" s="192"/>
      <c r="G1856" s="193"/>
      <c r="H1856" s="191"/>
      <c r="I1856" s="191"/>
    </row>
    <row r="1857" spans="2:9" ht="20.100000000000001" customHeight="1">
      <c r="B1857" s="190"/>
      <c r="C1857" s="191"/>
      <c r="D1857" s="190"/>
      <c r="E1857" s="316"/>
      <c r="F1857" s="192"/>
      <c r="G1857" s="193"/>
      <c r="H1857" s="191"/>
      <c r="I1857" s="191"/>
    </row>
    <row r="1858" spans="2:9" ht="20.100000000000001" customHeight="1">
      <c r="B1858" s="190"/>
      <c r="C1858" s="191"/>
      <c r="D1858" s="190"/>
      <c r="E1858" s="316"/>
      <c r="F1858" s="192"/>
      <c r="G1858" s="193"/>
      <c r="H1858" s="191"/>
      <c r="I1858" s="191"/>
    </row>
    <row r="1859" spans="2:9" ht="20.100000000000001" customHeight="1">
      <c r="B1859" s="190"/>
      <c r="C1859" s="191"/>
      <c r="D1859" s="190"/>
      <c r="E1859" s="316"/>
      <c r="F1859" s="192"/>
      <c r="G1859" s="193"/>
      <c r="H1859" s="191"/>
      <c r="I1859" s="191"/>
    </row>
    <row r="1860" spans="2:9" ht="20.100000000000001" customHeight="1">
      <c r="B1860" s="190"/>
      <c r="C1860" s="191"/>
      <c r="D1860" s="190"/>
      <c r="E1860" s="316"/>
      <c r="F1860" s="192"/>
      <c r="G1860" s="193"/>
      <c r="H1860" s="191"/>
      <c r="I1860" s="191"/>
    </row>
    <row r="1861" spans="2:9" ht="20.100000000000001" customHeight="1">
      <c r="B1861" s="190"/>
      <c r="C1861" s="191"/>
      <c r="D1861" s="190"/>
      <c r="E1861" s="316"/>
      <c r="F1861" s="192"/>
      <c r="G1861" s="193"/>
      <c r="H1861" s="191"/>
      <c r="I1861" s="191"/>
    </row>
    <row r="1862" spans="2:9" ht="20.100000000000001" customHeight="1">
      <c r="B1862" s="190"/>
      <c r="C1862" s="191"/>
      <c r="D1862" s="190"/>
      <c r="E1862" s="316"/>
      <c r="F1862" s="192"/>
      <c r="G1862" s="193"/>
      <c r="H1862" s="191"/>
      <c r="I1862" s="191"/>
    </row>
    <row r="1863" spans="2:9" ht="20.100000000000001" customHeight="1">
      <c r="B1863" s="190"/>
      <c r="C1863" s="191"/>
      <c r="D1863" s="190"/>
      <c r="E1863" s="316"/>
      <c r="F1863" s="192"/>
      <c r="G1863" s="193"/>
      <c r="H1863" s="191"/>
      <c r="I1863" s="191"/>
    </row>
    <row r="1864" spans="2:9" ht="20.100000000000001" customHeight="1">
      <c r="B1864" s="190"/>
      <c r="C1864" s="191"/>
      <c r="D1864" s="190"/>
      <c r="E1864" s="316"/>
      <c r="F1864" s="192"/>
      <c r="G1864" s="193"/>
      <c r="H1864" s="191"/>
      <c r="I1864" s="191"/>
    </row>
    <row r="1865" spans="2:9" ht="20.100000000000001" customHeight="1">
      <c r="B1865" s="190"/>
      <c r="C1865" s="191"/>
      <c r="D1865" s="190"/>
      <c r="E1865" s="316"/>
      <c r="F1865" s="192"/>
      <c r="G1865" s="193"/>
      <c r="H1865" s="191"/>
      <c r="I1865" s="191"/>
    </row>
    <row r="1866" spans="2:9" ht="20.100000000000001" customHeight="1">
      <c r="B1866" s="190"/>
      <c r="C1866" s="191"/>
      <c r="D1866" s="190"/>
      <c r="E1866" s="316"/>
      <c r="F1866" s="192"/>
      <c r="G1866" s="193"/>
      <c r="H1866" s="191"/>
      <c r="I1866" s="191"/>
    </row>
    <row r="1867" spans="2:9" ht="20.100000000000001" customHeight="1">
      <c r="B1867" s="190"/>
      <c r="C1867" s="191"/>
      <c r="D1867" s="190"/>
      <c r="E1867" s="316"/>
      <c r="F1867" s="192"/>
      <c r="G1867" s="193"/>
      <c r="H1867" s="191"/>
      <c r="I1867" s="191"/>
    </row>
    <row r="1868" spans="2:9" ht="20.100000000000001" customHeight="1">
      <c r="B1868" s="190"/>
      <c r="C1868" s="191"/>
      <c r="D1868" s="190"/>
      <c r="E1868" s="316"/>
      <c r="F1868" s="192"/>
      <c r="G1868" s="193"/>
      <c r="H1868" s="191"/>
      <c r="I1868" s="191"/>
    </row>
    <row r="1869" spans="2:9" ht="20.100000000000001" customHeight="1">
      <c r="B1869" s="190"/>
      <c r="C1869" s="191"/>
      <c r="D1869" s="190"/>
      <c r="E1869" s="316"/>
      <c r="F1869" s="192"/>
      <c r="G1869" s="193"/>
      <c r="H1869" s="191"/>
      <c r="I1869" s="191"/>
    </row>
    <row r="1870" spans="2:9" ht="20.100000000000001" customHeight="1">
      <c r="B1870" s="190"/>
      <c r="C1870" s="191"/>
      <c r="D1870" s="190"/>
      <c r="E1870" s="316"/>
      <c r="F1870" s="192"/>
      <c r="G1870" s="193"/>
      <c r="H1870" s="191"/>
      <c r="I1870" s="191"/>
    </row>
    <row r="1871" spans="2:9" ht="20.100000000000001" customHeight="1">
      <c r="B1871" s="190"/>
      <c r="C1871" s="191"/>
      <c r="D1871" s="190"/>
      <c r="E1871" s="316"/>
      <c r="F1871" s="192"/>
      <c r="G1871" s="193"/>
      <c r="H1871" s="191"/>
      <c r="I1871" s="191"/>
    </row>
    <row r="1872" spans="2:9" ht="20.100000000000001" customHeight="1">
      <c r="B1872" s="190"/>
      <c r="C1872" s="191"/>
      <c r="D1872" s="190"/>
      <c r="E1872" s="316"/>
      <c r="F1872" s="192"/>
      <c r="G1872" s="193"/>
      <c r="H1872" s="191"/>
      <c r="I1872" s="191"/>
    </row>
    <row r="1873" spans="2:9" ht="20.100000000000001" customHeight="1">
      <c r="B1873" s="190"/>
      <c r="C1873" s="191"/>
      <c r="D1873" s="190"/>
      <c r="E1873" s="316"/>
      <c r="F1873" s="192"/>
      <c r="G1873" s="193"/>
      <c r="H1873" s="191"/>
      <c r="I1873" s="191"/>
    </row>
    <row r="1874" spans="2:9" ht="20.100000000000001" customHeight="1">
      <c r="B1874" s="190"/>
      <c r="C1874" s="191"/>
      <c r="D1874" s="190"/>
      <c r="E1874" s="316"/>
      <c r="F1874" s="192"/>
      <c r="G1874" s="193"/>
      <c r="H1874" s="191"/>
      <c r="I1874" s="191"/>
    </row>
    <row r="1875" spans="2:9" ht="20.100000000000001" customHeight="1">
      <c r="B1875" s="190"/>
      <c r="C1875" s="191"/>
      <c r="D1875" s="190"/>
      <c r="E1875" s="316"/>
      <c r="F1875" s="192"/>
      <c r="G1875" s="193"/>
      <c r="H1875" s="191"/>
      <c r="I1875" s="191"/>
    </row>
    <row r="1876" spans="2:9" ht="20.100000000000001" customHeight="1">
      <c r="B1876" s="190"/>
      <c r="C1876" s="191"/>
      <c r="D1876" s="190"/>
      <c r="E1876" s="316"/>
      <c r="F1876" s="192"/>
      <c r="G1876" s="193"/>
      <c r="H1876" s="191"/>
      <c r="I1876" s="191"/>
    </row>
    <row r="1877" spans="2:9" ht="20.100000000000001" customHeight="1">
      <c r="B1877" s="190"/>
      <c r="C1877" s="191"/>
      <c r="D1877" s="190"/>
      <c r="E1877" s="316"/>
      <c r="F1877" s="192"/>
      <c r="G1877" s="193"/>
      <c r="H1877" s="191"/>
      <c r="I1877" s="191"/>
    </row>
    <row r="1878" spans="2:9" ht="20.100000000000001" customHeight="1">
      <c r="B1878" s="190"/>
      <c r="C1878" s="191"/>
      <c r="D1878" s="190"/>
      <c r="E1878" s="316"/>
      <c r="F1878" s="192"/>
      <c r="G1878" s="193"/>
      <c r="H1878" s="191"/>
      <c r="I1878" s="191"/>
    </row>
    <row r="1879" spans="2:9" ht="20.100000000000001" customHeight="1">
      <c r="B1879" s="190"/>
      <c r="C1879" s="191"/>
      <c r="D1879" s="190"/>
      <c r="E1879" s="316"/>
      <c r="F1879" s="192"/>
      <c r="G1879" s="193"/>
      <c r="H1879" s="191"/>
      <c r="I1879" s="191"/>
    </row>
    <row r="1880" spans="2:9" ht="20.100000000000001" customHeight="1">
      <c r="B1880" s="190"/>
      <c r="C1880" s="191"/>
      <c r="D1880" s="190"/>
      <c r="E1880" s="316"/>
      <c r="F1880" s="192"/>
      <c r="G1880" s="193"/>
      <c r="H1880" s="191"/>
      <c r="I1880" s="191"/>
    </row>
    <row r="1881" spans="2:9" ht="20.100000000000001" customHeight="1">
      <c r="B1881" s="190"/>
      <c r="C1881" s="191"/>
      <c r="D1881" s="190"/>
      <c r="E1881" s="316"/>
      <c r="F1881" s="192"/>
      <c r="G1881" s="193"/>
      <c r="H1881" s="191"/>
      <c r="I1881" s="191"/>
    </row>
    <row r="1882" spans="2:9" ht="20.100000000000001" customHeight="1">
      <c r="B1882" s="190"/>
      <c r="C1882" s="191"/>
      <c r="D1882" s="190"/>
      <c r="E1882" s="316"/>
      <c r="F1882" s="192"/>
      <c r="G1882" s="193"/>
      <c r="H1882" s="191"/>
      <c r="I1882" s="191"/>
    </row>
    <row r="1883" spans="2:9" ht="20.100000000000001" customHeight="1">
      <c r="B1883" s="190"/>
      <c r="C1883" s="191"/>
      <c r="D1883" s="190"/>
      <c r="E1883" s="316"/>
      <c r="F1883" s="192"/>
      <c r="G1883" s="193"/>
      <c r="H1883" s="191"/>
      <c r="I1883" s="191"/>
    </row>
    <row r="1884" spans="2:9" ht="20.100000000000001" customHeight="1">
      <c r="B1884" s="190"/>
      <c r="C1884" s="191"/>
      <c r="D1884" s="190"/>
      <c r="E1884" s="316"/>
      <c r="F1884" s="192"/>
      <c r="G1884" s="193"/>
      <c r="H1884" s="191"/>
      <c r="I1884" s="191"/>
    </row>
    <row r="1885" spans="2:9" ht="20.100000000000001" customHeight="1">
      <c r="B1885" s="190"/>
      <c r="C1885" s="191"/>
      <c r="D1885" s="190"/>
      <c r="E1885" s="316"/>
      <c r="F1885" s="192"/>
      <c r="G1885" s="193"/>
      <c r="H1885" s="191"/>
      <c r="I1885" s="191"/>
    </row>
    <row r="1886" spans="2:9" ht="20.100000000000001" customHeight="1">
      <c r="B1886" s="190"/>
      <c r="C1886" s="191"/>
      <c r="D1886" s="190"/>
      <c r="E1886" s="316"/>
      <c r="F1886" s="192"/>
      <c r="G1886" s="193"/>
      <c r="H1886" s="191"/>
      <c r="I1886" s="191"/>
    </row>
    <row r="1887" spans="2:9" ht="20.100000000000001" customHeight="1">
      <c r="B1887" s="190"/>
      <c r="C1887" s="191"/>
      <c r="D1887" s="190"/>
      <c r="E1887" s="316"/>
      <c r="F1887" s="192"/>
      <c r="G1887" s="193"/>
      <c r="H1887" s="191"/>
      <c r="I1887" s="191"/>
    </row>
    <row r="1888" spans="2:9" ht="20.100000000000001" customHeight="1">
      <c r="B1888" s="190"/>
      <c r="C1888" s="191"/>
      <c r="D1888" s="190"/>
      <c r="E1888" s="316"/>
      <c r="F1888" s="192"/>
      <c r="G1888" s="193"/>
      <c r="H1888" s="191"/>
      <c r="I1888" s="191"/>
    </row>
    <row r="1889" spans="2:9" ht="20.100000000000001" customHeight="1">
      <c r="B1889" s="190"/>
      <c r="C1889" s="191"/>
      <c r="D1889" s="190"/>
      <c r="E1889" s="316"/>
      <c r="F1889" s="192"/>
      <c r="G1889" s="193"/>
      <c r="H1889" s="191"/>
      <c r="I1889" s="191"/>
    </row>
    <row r="1890" spans="2:9" ht="20.100000000000001" customHeight="1">
      <c r="B1890" s="190"/>
      <c r="C1890" s="191"/>
      <c r="D1890" s="190"/>
      <c r="E1890" s="316"/>
      <c r="F1890" s="192"/>
      <c r="G1890" s="193"/>
      <c r="H1890" s="191"/>
      <c r="I1890" s="191"/>
    </row>
    <row r="1891" spans="2:9" ht="20.100000000000001" customHeight="1">
      <c r="B1891" s="190"/>
      <c r="C1891" s="191"/>
      <c r="D1891" s="190"/>
      <c r="E1891" s="316"/>
      <c r="F1891" s="192"/>
      <c r="G1891" s="193"/>
      <c r="H1891" s="191"/>
      <c r="I1891" s="191"/>
    </row>
  </sheetData>
  <autoFilter ref="A15:G1168"/>
  <mergeCells count="3">
    <mergeCell ref="A1090:G1090"/>
    <mergeCell ref="A1126:G1126"/>
    <mergeCell ref="A10:G12"/>
  </mergeCells>
  <phoneticPr fontId="5" type="noConversion"/>
  <conditionalFormatting sqref="B1163:B1048576 B1:B47 B49:B1089 B1142:B1157">
    <cfRule type="duplicateValues" dxfId="3" priority="3"/>
  </conditionalFormatting>
  <conditionalFormatting sqref="A15">
    <cfRule type="duplicateValues" dxfId="2" priority="1"/>
  </conditionalFormatting>
  <printOptions horizontalCentered="1" verticalCentered="1"/>
  <pageMargins left="0.11811023622047245" right="0.11811023622047245" top="0.15748031496062992" bottom="0" header="0.31496062992125984" footer="0.31496062992125984"/>
  <pageSetup paperSize="9" scale="85" fitToHeight="0" orientation="portrait" horizontalDpi="4294967295" verticalDpi="4294967295" r:id="rId1"/>
  <rowBreaks count="14" manualBreakCount="14">
    <brk id="9" max="6" man="1"/>
    <brk id="54" max="6" man="1"/>
    <brk id="76" max="6" man="1"/>
    <brk id="95" max="6" man="1"/>
    <brk id="165" max="6" man="1"/>
    <brk id="446" max="6" man="1"/>
    <brk id="500" max="6" man="1"/>
    <brk id="581" max="6" man="1"/>
    <brk id="627" max="6" man="1"/>
    <brk id="701" max="6" man="1"/>
    <brk id="965" max="6" man="1"/>
    <brk id="1020" max="6" man="1"/>
    <brk id="1078" max="6" man="1"/>
    <brk id="1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6" workbookViewId="0">
      <selection activeCell="I14" sqref="I14"/>
    </sheetView>
  </sheetViews>
  <sheetFormatPr defaultRowHeight="15"/>
  <cols>
    <col min="2" max="2" width="22.5703125" customWidth="1"/>
    <col min="3" max="3" width="22.28515625" customWidth="1"/>
    <col min="4" max="4" width="21.85546875" customWidth="1"/>
    <col min="5" max="5" width="16" customWidth="1"/>
  </cols>
  <sheetData>
    <row r="1" spans="2:13" ht="15.75" thickBot="1"/>
    <row r="2" spans="2:13" ht="75.75" thickBot="1">
      <c r="B2" s="228" t="s">
        <v>2332</v>
      </c>
      <c r="C2" s="229"/>
      <c r="D2" s="230"/>
      <c r="E2" s="231"/>
      <c r="F2" s="232" t="s">
        <v>2563</v>
      </c>
    </row>
    <row r="3" spans="2:13" ht="30.75" thickBot="1">
      <c r="B3" s="233"/>
      <c r="C3" s="234" t="s">
        <v>16</v>
      </c>
      <c r="D3" s="235"/>
      <c r="E3" s="236"/>
      <c r="F3" s="237" t="s">
        <v>2564</v>
      </c>
    </row>
    <row r="4" spans="2:13" ht="30.75" thickBot="1">
      <c r="B4" s="238" t="s">
        <v>2565</v>
      </c>
      <c r="C4" s="234" t="s">
        <v>16</v>
      </c>
      <c r="D4" s="235"/>
      <c r="E4" s="236"/>
      <c r="F4" s="237" t="s">
        <v>2566</v>
      </c>
    </row>
    <row r="5" spans="2:13" ht="45.75" thickBot="1">
      <c r="B5" s="238" t="s">
        <v>2336</v>
      </c>
      <c r="C5" s="234" t="s">
        <v>16</v>
      </c>
      <c r="D5" s="235"/>
      <c r="E5" s="236"/>
      <c r="F5" s="237" t="s">
        <v>2567</v>
      </c>
    </row>
    <row r="6" spans="2:13" ht="30.75" thickBot="1">
      <c r="B6" s="238" t="s">
        <v>2568</v>
      </c>
      <c r="C6" s="234" t="s">
        <v>16</v>
      </c>
      <c r="D6" s="235"/>
      <c r="E6" s="236"/>
      <c r="F6" s="237" t="s">
        <v>2569</v>
      </c>
      <c r="H6" t="s">
        <v>2612</v>
      </c>
    </row>
    <row r="7" spans="2:13" ht="30.75" thickBot="1">
      <c r="B7" s="238" t="s">
        <v>2339</v>
      </c>
      <c r="C7" s="234" t="s">
        <v>16</v>
      </c>
      <c r="D7" s="235"/>
      <c r="E7" s="236"/>
      <c r="F7" s="237" t="s">
        <v>2570</v>
      </c>
      <c r="H7">
        <f>24950</f>
        <v>24950</v>
      </c>
      <c r="I7" t="s">
        <v>2614</v>
      </c>
    </row>
    <row r="8" spans="2:13" ht="30.75" thickBot="1">
      <c r="B8" s="238" t="s">
        <v>2340</v>
      </c>
      <c r="C8" s="234" t="s">
        <v>16</v>
      </c>
      <c r="D8" s="235"/>
      <c r="E8" s="236"/>
      <c r="F8" s="237" t="s">
        <v>2571</v>
      </c>
      <c r="H8">
        <f>34730</f>
        <v>34730</v>
      </c>
      <c r="I8" t="s">
        <v>2613</v>
      </c>
    </row>
    <row r="9" spans="2:13" ht="30.75" thickBot="1">
      <c r="B9" s="238" t="s">
        <v>2341</v>
      </c>
      <c r="C9" s="234" t="s">
        <v>16</v>
      </c>
      <c r="D9" s="235"/>
      <c r="E9" s="236"/>
      <c r="F9" s="237" t="s">
        <v>2572</v>
      </c>
      <c r="H9">
        <v>3100</v>
      </c>
      <c r="I9" t="s">
        <v>2615</v>
      </c>
    </row>
    <row r="10" spans="2:13" ht="45.75" thickBot="1">
      <c r="B10" s="238" t="s">
        <v>2342</v>
      </c>
      <c r="C10" s="234" t="s">
        <v>16</v>
      </c>
      <c r="D10" s="235"/>
      <c r="E10" s="236"/>
      <c r="F10" s="237" t="s">
        <v>2573</v>
      </c>
    </row>
    <row r="11" spans="2:13" ht="45.75" thickBot="1">
      <c r="B11" s="238" t="s">
        <v>2574</v>
      </c>
      <c r="C11" s="234" t="s">
        <v>16</v>
      </c>
      <c r="D11" s="235"/>
      <c r="E11" s="236"/>
      <c r="F11" s="237" t="s">
        <v>2575</v>
      </c>
      <c r="K11">
        <f>H7*45/100</f>
        <v>11227.5</v>
      </c>
      <c r="M11">
        <f>H7*80/100</f>
        <v>19960</v>
      </c>
    </row>
    <row r="12" spans="2:13" ht="30.75" thickBot="1">
      <c r="B12" s="238" t="s">
        <v>2576</v>
      </c>
      <c r="C12" s="234" t="s">
        <v>16</v>
      </c>
      <c r="D12" s="235"/>
      <c r="E12" s="236"/>
      <c r="F12" s="237" t="s">
        <v>2577</v>
      </c>
      <c r="K12">
        <f>H8*80/100</f>
        <v>27784</v>
      </c>
      <c r="M12">
        <f>H7+M11</f>
        <v>44910</v>
      </c>
    </row>
    <row r="13" spans="2:13" ht="30.75" thickBot="1">
      <c r="B13" s="238" t="s">
        <v>2345</v>
      </c>
      <c r="C13" s="234" t="s">
        <v>16</v>
      </c>
      <c r="D13" s="235"/>
      <c r="E13" s="236"/>
      <c r="F13" s="237" t="s">
        <v>2578</v>
      </c>
      <c r="I13">
        <f>K12+H8</f>
        <v>62514</v>
      </c>
    </row>
    <row r="14" spans="2:13" ht="30.75" thickBot="1">
      <c r="B14" s="238" t="s">
        <v>2346</v>
      </c>
      <c r="C14" s="234" t="s">
        <v>16</v>
      </c>
      <c r="D14" s="235"/>
      <c r="E14" s="236"/>
      <c r="F14" s="237" t="s">
        <v>2579</v>
      </c>
    </row>
    <row r="15" spans="2:13" ht="30.75" thickBot="1">
      <c r="B15" s="238" t="s">
        <v>2347</v>
      </c>
      <c r="C15" s="234" t="s">
        <v>16</v>
      </c>
      <c r="D15" s="235"/>
      <c r="E15" s="236"/>
      <c r="F15" s="237" t="s">
        <v>2580</v>
      </c>
    </row>
    <row r="16" spans="2:13" ht="30.75" thickBot="1">
      <c r="B16" s="238" t="s">
        <v>2581</v>
      </c>
      <c r="C16" s="234" t="s">
        <v>16</v>
      </c>
      <c r="D16" s="235"/>
      <c r="E16" s="236"/>
      <c r="F16" s="237" t="s">
        <v>2582</v>
      </c>
    </row>
    <row r="20" spans="1:7">
      <c r="A20" s="239"/>
      <c r="B20" s="240"/>
      <c r="C20" s="241"/>
      <c r="D20" s="242"/>
      <c r="E20" s="242"/>
      <c r="F20" s="243"/>
      <c r="G20" s="244"/>
    </row>
    <row r="21" spans="1:7">
      <c r="A21" s="239"/>
      <c r="B21" s="240"/>
      <c r="C21" s="241"/>
      <c r="D21" s="242"/>
      <c r="E21" s="242"/>
      <c r="F21" s="243"/>
      <c r="G21" s="244"/>
    </row>
    <row r="22" spans="1:7">
      <c r="A22" s="239"/>
      <c r="B22" s="240"/>
      <c r="C22" s="241"/>
      <c r="D22" s="242"/>
      <c r="E22" s="242"/>
      <c r="F22" s="243"/>
      <c r="G22" s="2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5"/>
  <sheetViews>
    <sheetView topLeftCell="A1083" zoomScale="103" zoomScaleNormal="100" workbookViewId="0">
      <selection activeCell="C1083" sqref="C1083"/>
    </sheetView>
  </sheetViews>
  <sheetFormatPr defaultColWidth="9.140625" defaultRowHeight="20.100000000000001" customHeight="1"/>
  <cols>
    <col min="1" max="1" width="15.5703125" style="96" customWidth="1"/>
    <col min="2" max="2" width="12.28515625" style="5" customWidth="1"/>
    <col min="3" max="3" width="42.140625" style="3" customWidth="1"/>
    <col min="4" max="4" width="10.140625" style="6" customWidth="1"/>
    <col min="5" max="5" width="11.5703125" style="119" bestFit="1" customWidth="1"/>
    <col min="6" max="6" width="9.140625" style="7" customWidth="1"/>
    <col min="7" max="7" width="6.5703125" style="97" customWidth="1"/>
    <col min="8" max="8" width="9.140625" style="3"/>
    <col min="9" max="9" width="19" style="3" bestFit="1" customWidth="1"/>
    <col min="10" max="10" width="23.140625" style="3" bestFit="1" customWidth="1"/>
    <col min="11" max="11" width="23.140625" style="120" customWidth="1"/>
    <col min="12" max="12" width="34.140625" style="3" bestFit="1" customWidth="1"/>
    <col min="13" max="15" width="11.5703125" style="3" bestFit="1" customWidth="1"/>
    <col min="16" max="16384" width="9.140625" style="3"/>
  </cols>
  <sheetData>
    <row r="1" spans="1:11" ht="20.100000000000001" customHeight="1">
      <c r="A1" s="358" t="s">
        <v>0</v>
      </c>
      <c r="B1" s="359"/>
      <c r="C1" s="359"/>
      <c r="D1" s="359"/>
      <c r="E1" s="359"/>
      <c r="F1" s="359"/>
      <c r="G1" s="360"/>
    </row>
    <row r="2" spans="1:11" ht="20.100000000000001" customHeight="1">
      <c r="A2" s="361"/>
      <c r="B2" s="362"/>
      <c r="C2" s="362"/>
      <c r="D2" s="362"/>
      <c r="E2" s="362"/>
      <c r="F2" s="362"/>
      <c r="G2" s="363"/>
    </row>
    <row r="3" spans="1:11" ht="20.100000000000001" customHeight="1">
      <c r="A3" s="361"/>
      <c r="B3" s="362"/>
      <c r="C3" s="362"/>
      <c r="D3" s="362"/>
      <c r="E3" s="362"/>
      <c r="F3" s="362"/>
      <c r="G3" s="363"/>
    </row>
    <row r="4" spans="1:11" ht="20.100000000000001" customHeight="1">
      <c r="A4" s="4"/>
      <c r="E4" s="102"/>
      <c r="G4" s="8"/>
    </row>
    <row r="5" spans="1:11" ht="20.100000000000001" customHeight="1" thickBot="1">
      <c r="A5" s="9"/>
      <c r="B5" s="10"/>
      <c r="C5" s="11"/>
      <c r="D5" s="12"/>
      <c r="E5" s="103"/>
      <c r="F5" s="13"/>
      <c r="G5" s="14"/>
    </row>
    <row r="6" spans="1:11" ht="20.100000000000001" customHeight="1">
      <c r="A6" s="4"/>
      <c r="E6" s="102"/>
      <c r="G6" s="8"/>
    </row>
    <row r="7" spans="1:11" ht="33" customHeight="1">
      <c r="A7" s="15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I7" s="1" t="s">
        <v>8</v>
      </c>
      <c r="J7" s="1" t="s">
        <v>9</v>
      </c>
      <c r="K7" s="2" t="s">
        <v>10</v>
      </c>
    </row>
    <row r="8" spans="1:11" ht="20.100000000000001" customHeight="1">
      <c r="A8" s="18"/>
      <c r="B8" s="19"/>
      <c r="C8" s="20" t="s">
        <v>11</v>
      </c>
      <c r="D8" s="18"/>
      <c r="E8" s="104"/>
      <c r="F8" s="21"/>
      <c r="G8" s="18"/>
    </row>
    <row r="9" spans="1:11" ht="20.100000000000001" customHeight="1">
      <c r="A9" s="18"/>
      <c r="B9" s="19"/>
      <c r="C9" s="20" t="s">
        <v>12</v>
      </c>
      <c r="D9" s="18"/>
      <c r="E9" s="104"/>
      <c r="F9" s="21"/>
      <c r="G9" s="18"/>
    </row>
    <row r="10" spans="1:11" ht="15.75" customHeight="1">
      <c r="A10" s="22" t="s">
        <v>13</v>
      </c>
      <c r="B10" s="19" t="s">
        <v>14</v>
      </c>
      <c r="C10" s="23" t="s">
        <v>15</v>
      </c>
      <c r="D10" s="18" t="s">
        <v>16</v>
      </c>
      <c r="E10" s="104">
        <v>1440</v>
      </c>
      <c r="F10" s="21">
        <v>35079099</v>
      </c>
      <c r="G10" s="24">
        <v>0.18</v>
      </c>
      <c r="I10" s="99">
        <v>1584.0000000000002</v>
      </c>
      <c r="J10" s="100">
        <f t="shared" ref="J10:J72" si="0">(I10-E10)/E10</f>
        <v>0.10000000000000016</v>
      </c>
      <c r="K10" s="121">
        <f>+FLOOR(I10,10)</f>
        <v>1580</v>
      </c>
    </row>
    <row r="11" spans="1:11" ht="15.75" customHeight="1">
      <c r="A11" s="22" t="s">
        <v>17</v>
      </c>
      <c r="B11" s="19" t="s">
        <v>18</v>
      </c>
      <c r="C11" s="23" t="s">
        <v>19</v>
      </c>
      <c r="D11" s="18" t="s">
        <v>16</v>
      </c>
      <c r="E11" s="104">
        <v>1200</v>
      </c>
      <c r="F11" s="21">
        <v>35079099</v>
      </c>
      <c r="G11" s="24">
        <v>0.18</v>
      </c>
      <c r="I11" s="99">
        <v>1320</v>
      </c>
      <c r="J11" s="100">
        <f t="shared" si="0"/>
        <v>0.1</v>
      </c>
      <c r="K11" s="121">
        <f t="shared" ref="K11:K30" si="1">+FLOOR(I11,10)</f>
        <v>1320</v>
      </c>
    </row>
    <row r="12" spans="1:11" ht="15.75" customHeight="1">
      <c r="A12" s="22" t="s">
        <v>20</v>
      </c>
      <c r="B12" s="19" t="s">
        <v>21</v>
      </c>
      <c r="C12" s="23" t="s">
        <v>22</v>
      </c>
      <c r="D12" s="18" t="s">
        <v>16</v>
      </c>
      <c r="E12" s="104">
        <v>4140</v>
      </c>
      <c r="F12" s="21">
        <v>35079099</v>
      </c>
      <c r="G12" s="24">
        <v>0.18</v>
      </c>
      <c r="I12" s="99">
        <v>4554</v>
      </c>
      <c r="J12" s="100">
        <f t="shared" si="0"/>
        <v>0.1</v>
      </c>
      <c r="K12" s="121">
        <f t="shared" si="1"/>
        <v>4550</v>
      </c>
    </row>
    <row r="13" spans="1:11" ht="15.75" customHeight="1">
      <c r="A13" s="22" t="s">
        <v>23</v>
      </c>
      <c r="B13" s="19" t="s">
        <v>24</v>
      </c>
      <c r="C13" s="23" t="s">
        <v>25</v>
      </c>
      <c r="D13" s="18" t="s">
        <v>16</v>
      </c>
      <c r="E13" s="104">
        <v>2070</v>
      </c>
      <c r="F13" s="21">
        <v>35079099</v>
      </c>
      <c r="G13" s="24">
        <v>0.18</v>
      </c>
      <c r="I13" s="99">
        <v>2277</v>
      </c>
      <c r="J13" s="100">
        <f t="shared" si="0"/>
        <v>0.1</v>
      </c>
      <c r="K13" s="121">
        <f t="shared" si="1"/>
        <v>2270</v>
      </c>
    </row>
    <row r="14" spans="1:11" ht="15.75" customHeight="1">
      <c r="A14" s="22" t="s">
        <v>26</v>
      </c>
      <c r="B14" s="19" t="s">
        <v>27</v>
      </c>
      <c r="C14" s="23" t="s">
        <v>28</v>
      </c>
      <c r="D14" s="18" t="s">
        <v>16</v>
      </c>
      <c r="E14" s="104">
        <v>5820</v>
      </c>
      <c r="F14" s="21">
        <v>35079099</v>
      </c>
      <c r="G14" s="24">
        <v>0.18</v>
      </c>
      <c r="I14" s="99">
        <v>6402.0000000000009</v>
      </c>
      <c r="J14" s="100">
        <f t="shared" si="0"/>
        <v>0.10000000000000016</v>
      </c>
      <c r="K14" s="121">
        <f t="shared" si="1"/>
        <v>6400</v>
      </c>
    </row>
    <row r="15" spans="1:11" ht="15.75" customHeight="1">
      <c r="A15" s="22" t="s">
        <v>29</v>
      </c>
      <c r="B15" s="19" t="s">
        <v>30</v>
      </c>
      <c r="C15" s="23" t="s">
        <v>31</v>
      </c>
      <c r="D15" s="18" t="s">
        <v>16</v>
      </c>
      <c r="E15" s="104">
        <v>1970</v>
      </c>
      <c r="F15" s="21">
        <v>35079099</v>
      </c>
      <c r="G15" s="24">
        <v>0.18</v>
      </c>
      <c r="I15" s="99">
        <v>2167</v>
      </c>
      <c r="J15" s="100">
        <f t="shared" si="0"/>
        <v>0.1</v>
      </c>
      <c r="K15" s="121">
        <f t="shared" si="1"/>
        <v>2160</v>
      </c>
    </row>
    <row r="16" spans="1:11" ht="15.75" customHeight="1">
      <c r="A16" s="22" t="s">
        <v>32</v>
      </c>
      <c r="B16" s="19" t="s">
        <v>33</v>
      </c>
      <c r="C16" s="23" t="s">
        <v>34</v>
      </c>
      <c r="D16" s="18" t="s">
        <v>16</v>
      </c>
      <c r="E16" s="104">
        <v>4830</v>
      </c>
      <c r="F16" s="21">
        <v>35079099</v>
      </c>
      <c r="G16" s="24">
        <v>0.18</v>
      </c>
      <c r="I16" s="99">
        <v>5313</v>
      </c>
      <c r="J16" s="100">
        <f t="shared" si="0"/>
        <v>0.1</v>
      </c>
      <c r="K16" s="121">
        <f t="shared" si="1"/>
        <v>5310</v>
      </c>
    </row>
    <row r="17" spans="1:11" ht="15.75" customHeight="1">
      <c r="A17" s="22" t="s">
        <v>35</v>
      </c>
      <c r="B17" s="19" t="s">
        <v>36</v>
      </c>
      <c r="C17" s="23" t="s">
        <v>37</v>
      </c>
      <c r="D17" s="18" t="s">
        <v>16</v>
      </c>
      <c r="E17" s="104">
        <v>6650</v>
      </c>
      <c r="F17" s="21">
        <v>35079099</v>
      </c>
      <c r="G17" s="24">
        <v>0.18</v>
      </c>
      <c r="I17" s="99">
        <v>7315.0000000000009</v>
      </c>
      <c r="J17" s="100">
        <f t="shared" si="0"/>
        <v>0.10000000000000013</v>
      </c>
      <c r="K17" s="121">
        <f t="shared" si="1"/>
        <v>7310</v>
      </c>
    </row>
    <row r="18" spans="1:11" ht="15.75" customHeight="1">
      <c r="A18" s="22" t="s">
        <v>38</v>
      </c>
      <c r="B18" s="19" t="s">
        <v>39</v>
      </c>
      <c r="C18" s="23" t="s">
        <v>40</v>
      </c>
      <c r="D18" s="18" t="s">
        <v>16</v>
      </c>
      <c r="E18" s="104">
        <v>2060</v>
      </c>
      <c r="F18" s="21">
        <v>35079099</v>
      </c>
      <c r="G18" s="24">
        <v>0.18</v>
      </c>
      <c r="I18" s="99">
        <v>2266</v>
      </c>
      <c r="J18" s="100">
        <f t="shared" si="0"/>
        <v>0.1</v>
      </c>
      <c r="K18" s="121">
        <f t="shared" si="1"/>
        <v>2260</v>
      </c>
    </row>
    <row r="19" spans="1:11" ht="15.75" customHeight="1">
      <c r="A19" s="22" t="s">
        <v>41</v>
      </c>
      <c r="B19" s="19" t="s">
        <v>42</v>
      </c>
      <c r="C19" s="23" t="s">
        <v>43</v>
      </c>
      <c r="D19" s="18" t="s">
        <v>16</v>
      </c>
      <c r="E19" s="104">
        <v>6620</v>
      </c>
      <c r="F19" s="21">
        <v>35079099</v>
      </c>
      <c r="G19" s="24">
        <v>0.18</v>
      </c>
      <c r="I19" s="99">
        <v>7282.0000000000009</v>
      </c>
      <c r="J19" s="100">
        <f t="shared" si="0"/>
        <v>0.10000000000000013</v>
      </c>
      <c r="K19" s="121">
        <f t="shared" si="1"/>
        <v>7280</v>
      </c>
    </row>
    <row r="20" spans="1:11" ht="15.75" customHeight="1">
      <c r="A20" s="22" t="s">
        <v>44</v>
      </c>
      <c r="B20" s="19" t="s">
        <v>45</v>
      </c>
      <c r="C20" s="23" t="s">
        <v>46</v>
      </c>
      <c r="D20" s="18" t="s">
        <v>16</v>
      </c>
      <c r="E20" s="104">
        <v>1759.5</v>
      </c>
      <c r="F20" s="21">
        <v>35079099</v>
      </c>
      <c r="G20" s="24">
        <v>0.18</v>
      </c>
      <c r="I20" s="99">
        <v>1935.45</v>
      </c>
      <c r="J20" s="100">
        <f t="shared" si="0"/>
        <v>0.10000000000000002</v>
      </c>
      <c r="K20" s="121">
        <f t="shared" si="1"/>
        <v>1930</v>
      </c>
    </row>
    <row r="21" spans="1:11" ht="15.75" customHeight="1">
      <c r="A21" s="22" t="s">
        <v>47</v>
      </c>
      <c r="B21" s="19" t="s">
        <v>48</v>
      </c>
      <c r="C21" s="23" t="s">
        <v>49</v>
      </c>
      <c r="D21" s="18" t="s">
        <v>16</v>
      </c>
      <c r="E21" s="104">
        <v>6400</v>
      </c>
      <c r="F21" s="21">
        <v>35079099</v>
      </c>
      <c r="G21" s="24">
        <v>0.18</v>
      </c>
      <c r="I21" s="99">
        <v>9600</v>
      </c>
      <c r="J21" s="101">
        <f t="shared" si="0"/>
        <v>0.5</v>
      </c>
      <c r="K21" s="121">
        <f t="shared" si="1"/>
        <v>9600</v>
      </c>
    </row>
    <row r="22" spans="1:11" ht="15.75" customHeight="1">
      <c r="A22" s="22" t="s">
        <v>50</v>
      </c>
      <c r="B22" s="19" t="s">
        <v>51</v>
      </c>
      <c r="C22" s="23" t="s">
        <v>52</v>
      </c>
      <c r="D22" s="18" t="s">
        <v>16</v>
      </c>
      <c r="E22" s="104">
        <v>2260</v>
      </c>
      <c r="F22" s="21">
        <v>35079099</v>
      </c>
      <c r="G22" s="24">
        <v>0.18</v>
      </c>
      <c r="I22" s="99">
        <v>2486</v>
      </c>
      <c r="J22" s="100">
        <f t="shared" si="0"/>
        <v>0.1</v>
      </c>
      <c r="K22" s="121">
        <f t="shared" si="1"/>
        <v>2480</v>
      </c>
    </row>
    <row r="23" spans="1:11" ht="15.75" customHeight="1">
      <c r="A23" s="22" t="s">
        <v>53</v>
      </c>
      <c r="B23" s="19" t="s">
        <v>54</v>
      </c>
      <c r="C23" s="23" t="s">
        <v>55</v>
      </c>
      <c r="D23" s="18" t="s">
        <v>16</v>
      </c>
      <c r="E23" s="104">
        <v>7000</v>
      </c>
      <c r="F23" s="21">
        <v>35079099</v>
      </c>
      <c r="G23" s="24">
        <v>0.18</v>
      </c>
      <c r="I23" s="99">
        <v>7700.0000000000009</v>
      </c>
      <c r="J23" s="100">
        <f t="shared" si="0"/>
        <v>0.10000000000000013</v>
      </c>
      <c r="K23" s="121">
        <f t="shared" si="1"/>
        <v>7700</v>
      </c>
    </row>
    <row r="24" spans="1:11" ht="15.75" customHeight="1">
      <c r="A24" s="22" t="s">
        <v>56</v>
      </c>
      <c r="B24" s="19" t="s">
        <v>57</v>
      </c>
      <c r="C24" s="23" t="s">
        <v>58</v>
      </c>
      <c r="D24" s="18" t="s">
        <v>16</v>
      </c>
      <c r="E24" s="104">
        <v>4640</v>
      </c>
      <c r="F24" s="21">
        <v>35079099</v>
      </c>
      <c r="G24" s="24">
        <v>0.18</v>
      </c>
      <c r="I24" s="99">
        <v>5104</v>
      </c>
      <c r="J24" s="100">
        <f t="shared" si="0"/>
        <v>0.1</v>
      </c>
      <c r="K24" s="121">
        <f t="shared" si="1"/>
        <v>5100</v>
      </c>
    </row>
    <row r="25" spans="1:11" ht="15.75" customHeight="1">
      <c r="A25" s="22" t="s">
        <v>59</v>
      </c>
      <c r="B25" s="19" t="s">
        <v>60</v>
      </c>
      <c r="C25" s="23" t="s">
        <v>61</v>
      </c>
      <c r="D25" s="18" t="s">
        <v>16</v>
      </c>
      <c r="E25" s="104">
        <v>6140</v>
      </c>
      <c r="F25" s="21">
        <v>35079099</v>
      </c>
      <c r="G25" s="24">
        <v>0.18</v>
      </c>
      <c r="I25" s="99">
        <v>6754.0000000000009</v>
      </c>
      <c r="J25" s="100">
        <f t="shared" si="0"/>
        <v>0.10000000000000014</v>
      </c>
      <c r="K25" s="121">
        <f t="shared" si="1"/>
        <v>6750</v>
      </c>
    </row>
    <row r="26" spans="1:11" ht="15.75" customHeight="1">
      <c r="A26" s="22" t="s">
        <v>62</v>
      </c>
      <c r="B26" s="19" t="s">
        <v>63</v>
      </c>
      <c r="C26" s="23" t="s">
        <v>64</v>
      </c>
      <c r="D26" s="18" t="s">
        <v>16</v>
      </c>
      <c r="E26" s="104">
        <v>2670</v>
      </c>
      <c r="F26" s="21">
        <v>35079099</v>
      </c>
      <c r="G26" s="24">
        <v>0.18</v>
      </c>
      <c r="I26" s="99">
        <v>2937.0000000000005</v>
      </c>
      <c r="J26" s="100">
        <f t="shared" si="0"/>
        <v>0.10000000000000017</v>
      </c>
      <c r="K26" s="121">
        <f t="shared" si="1"/>
        <v>2930</v>
      </c>
    </row>
    <row r="27" spans="1:11" ht="15.75" customHeight="1">
      <c r="A27" s="22" t="s">
        <v>65</v>
      </c>
      <c r="B27" s="19" t="s">
        <v>66</v>
      </c>
      <c r="C27" s="23" t="s">
        <v>67</v>
      </c>
      <c r="D27" s="18" t="s">
        <v>16</v>
      </c>
      <c r="E27" s="104">
        <v>3570</v>
      </c>
      <c r="F27" s="21">
        <v>35079099</v>
      </c>
      <c r="G27" s="24">
        <v>0.18</v>
      </c>
      <c r="I27" s="99">
        <v>3927.0000000000005</v>
      </c>
      <c r="J27" s="100">
        <f t="shared" si="0"/>
        <v>0.10000000000000013</v>
      </c>
      <c r="K27" s="121">
        <f t="shared" si="1"/>
        <v>3920</v>
      </c>
    </row>
    <row r="28" spans="1:11" ht="15.75" customHeight="1">
      <c r="A28" s="22" t="s">
        <v>68</v>
      </c>
      <c r="B28" s="19" t="s">
        <v>69</v>
      </c>
      <c r="C28" s="23" t="s">
        <v>70</v>
      </c>
      <c r="D28" s="18" t="s">
        <v>16</v>
      </c>
      <c r="E28" s="104">
        <v>4320</v>
      </c>
      <c r="F28" s="21">
        <v>35079099</v>
      </c>
      <c r="G28" s="24">
        <v>0.18</v>
      </c>
      <c r="I28" s="99">
        <v>4752</v>
      </c>
      <c r="J28" s="100">
        <f t="shared" si="0"/>
        <v>0.1</v>
      </c>
      <c r="K28" s="121">
        <f t="shared" si="1"/>
        <v>4750</v>
      </c>
    </row>
    <row r="29" spans="1:11" s="27" customFormat="1" ht="15.75" customHeight="1">
      <c r="A29" s="25" t="s">
        <v>71</v>
      </c>
      <c r="B29" s="26" t="s">
        <v>72</v>
      </c>
      <c r="C29" s="23" t="s">
        <v>73</v>
      </c>
      <c r="D29" s="18" t="s">
        <v>16</v>
      </c>
      <c r="E29" s="104">
        <v>2300</v>
      </c>
      <c r="F29" s="21">
        <v>35079099</v>
      </c>
      <c r="G29" s="24">
        <v>0.18</v>
      </c>
      <c r="I29" s="99">
        <v>2530</v>
      </c>
      <c r="J29" s="100">
        <f t="shared" si="0"/>
        <v>0.1</v>
      </c>
      <c r="K29" s="121">
        <f t="shared" si="1"/>
        <v>2530</v>
      </c>
    </row>
    <row r="30" spans="1:11" ht="15.75" customHeight="1">
      <c r="A30" s="25" t="s">
        <v>74</v>
      </c>
      <c r="B30" s="26" t="s">
        <v>75</v>
      </c>
      <c r="C30" s="23" t="s">
        <v>76</v>
      </c>
      <c r="D30" s="18" t="s">
        <v>16</v>
      </c>
      <c r="E30" s="104">
        <v>1840</v>
      </c>
      <c r="F30" s="21">
        <v>35079099</v>
      </c>
      <c r="G30" s="24">
        <v>0.18</v>
      </c>
      <c r="I30" s="99">
        <v>2024.0000000000002</v>
      </c>
      <c r="J30" s="100">
        <f t="shared" si="0"/>
        <v>0.10000000000000013</v>
      </c>
      <c r="K30" s="121">
        <f t="shared" si="1"/>
        <v>2020</v>
      </c>
    </row>
    <row r="31" spans="1:11" ht="20.100000000000001" customHeight="1">
      <c r="A31" s="28"/>
      <c r="B31" s="19"/>
      <c r="C31" s="29" t="s">
        <v>77</v>
      </c>
      <c r="D31" s="18"/>
      <c r="E31" s="104"/>
      <c r="F31" s="21"/>
      <c r="G31" s="24"/>
      <c r="J31" s="100"/>
      <c r="K31" s="121"/>
    </row>
    <row r="32" spans="1:11" ht="16.5" customHeight="1">
      <c r="A32" s="28">
        <v>1100100021730</v>
      </c>
      <c r="B32" s="19" t="s">
        <v>78</v>
      </c>
      <c r="C32" s="23" t="s">
        <v>79</v>
      </c>
      <c r="D32" s="18" t="s">
        <v>16</v>
      </c>
      <c r="E32" s="104">
        <v>2530</v>
      </c>
      <c r="F32" s="21">
        <v>35079099</v>
      </c>
      <c r="G32" s="24">
        <v>0.18</v>
      </c>
      <c r="I32" s="99">
        <v>2783</v>
      </c>
      <c r="J32" s="100">
        <f t="shared" si="0"/>
        <v>0.1</v>
      </c>
      <c r="K32" s="121">
        <f t="shared" ref="K32:K38" si="2">+FLOOR(I32,10)</f>
        <v>2780</v>
      </c>
    </row>
    <row r="33" spans="1:11" ht="16.5" customHeight="1">
      <c r="A33" s="28">
        <v>1100100041730</v>
      </c>
      <c r="B33" s="19" t="s">
        <v>80</v>
      </c>
      <c r="C33" s="23" t="s">
        <v>81</v>
      </c>
      <c r="D33" s="18" t="s">
        <v>16</v>
      </c>
      <c r="E33" s="104">
        <v>6560</v>
      </c>
      <c r="F33" s="21">
        <v>35079099</v>
      </c>
      <c r="G33" s="24">
        <v>0.18</v>
      </c>
      <c r="I33" s="99">
        <v>7216.0000000000009</v>
      </c>
      <c r="J33" s="100">
        <f t="shared" si="0"/>
        <v>0.10000000000000014</v>
      </c>
      <c r="K33" s="121">
        <f t="shared" si="2"/>
        <v>7210</v>
      </c>
    </row>
    <row r="34" spans="1:11" ht="16.5" customHeight="1">
      <c r="A34" s="28">
        <v>1160100021730</v>
      </c>
      <c r="B34" s="19" t="s">
        <v>82</v>
      </c>
      <c r="C34" s="23" t="s">
        <v>83</v>
      </c>
      <c r="D34" s="18" t="s">
        <v>16</v>
      </c>
      <c r="E34" s="104">
        <v>13900</v>
      </c>
      <c r="F34" s="21">
        <v>35079099</v>
      </c>
      <c r="G34" s="24">
        <v>0.18</v>
      </c>
      <c r="I34" s="99">
        <v>15290.000000000002</v>
      </c>
      <c r="J34" s="100">
        <f t="shared" si="0"/>
        <v>0.10000000000000013</v>
      </c>
      <c r="K34" s="121">
        <f t="shared" si="2"/>
        <v>15290</v>
      </c>
    </row>
    <row r="35" spans="1:11" s="7" customFormat="1" ht="16.5" customHeight="1">
      <c r="A35" s="30">
        <v>1660300011730</v>
      </c>
      <c r="B35" s="19" t="s">
        <v>84</v>
      </c>
      <c r="C35" s="31" t="s">
        <v>85</v>
      </c>
      <c r="D35" s="18" t="s">
        <v>16</v>
      </c>
      <c r="E35" s="104">
        <v>4390</v>
      </c>
      <c r="F35" s="21">
        <v>38220090</v>
      </c>
      <c r="G35" s="24">
        <v>0.12</v>
      </c>
      <c r="I35" s="99">
        <v>4829</v>
      </c>
      <c r="J35" s="100">
        <f t="shared" si="0"/>
        <v>0.1</v>
      </c>
      <c r="K35" s="121">
        <f t="shared" si="2"/>
        <v>4820</v>
      </c>
    </row>
    <row r="36" spans="1:11" s="7" customFormat="1" ht="35.1" customHeight="1">
      <c r="A36" s="28">
        <v>1150400011730</v>
      </c>
      <c r="B36" s="19" t="s">
        <v>86</v>
      </c>
      <c r="C36" s="23" t="s">
        <v>87</v>
      </c>
      <c r="D36" s="32" t="s">
        <v>16</v>
      </c>
      <c r="E36" s="105">
        <v>2030</v>
      </c>
      <c r="F36" s="21">
        <v>35079099</v>
      </c>
      <c r="G36" s="24">
        <v>0.18</v>
      </c>
      <c r="I36" s="99">
        <v>2233</v>
      </c>
      <c r="J36" s="100">
        <f t="shared" si="0"/>
        <v>0.1</v>
      </c>
      <c r="K36" s="121">
        <f t="shared" si="2"/>
        <v>2230</v>
      </c>
    </row>
    <row r="37" spans="1:11" s="7" customFormat="1" ht="15.75" customHeight="1">
      <c r="A37" s="28">
        <v>1100400051730</v>
      </c>
      <c r="B37" s="19" t="s">
        <v>88</v>
      </c>
      <c r="C37" s="23" t="s">
        <v>89</v>
      </c>
      <c r="D37" s="32" t="s">
        <v>16</v>
      </c>
      <c r="E37" s="105">
        <v>6750</v>
      </c>
      <c r="F37" s="21">
        <v>35079099</v>
      </c>
      <c r="G37" s="24">
        <v>0.18</v>
      </c>
      <c r="I37" s="99">
        <v>7425.0000000000009</v>
      </c>
      <c r="J37" s="100">
        <f t="shared" si="0"/>
        <v>0.10000000000000013</v>
      </c>
      <c r="K37" s="121">
        <f t="shared" si="2"/>
        <v>7420</v>
      </c>
    </row>
    <row r="38" spans="1:11" s="7" customFormat="1" ht="35.1" customHeight="1">
      <c r="A38" s="30">
        <v>1100800031730</v>
      </c>
      <c r="B38" s="19" t="s">
        <v>90</v>
      </c>
      <c r="C38" s="23" t="s">
        <v>91</v>
      </c>
      <c r="D38" s="32" t="s">
        <v>16</v>
      </c>
      <c r="E38" s="105">
        <v>2820</v>
      </c>
      <c r="F38" s="21">
        <v>35079099</v>
      </c>
      <c r="G38" s="24">
        <v>0.18</v>
      </c>
      <c r="I38" s="99">
        <v>3102.0000000000005</v>
      </c>
      <c r="J38" s="100">
        <f t="shared" si="0"/>
        <v>0.10000000000000016</v>
      </c>
      <c r="K38" s="121">
        <f t="shared" si="2"/>
        <v>3100</v>
      </c>
    </row>
    <row r="39" spans="1:11" s="7" customFormat="1" ht="20.100000000000001" customHeight="1">
      <c r="A39" s="30"/>
      <c r="B39" s="19"/>
      <c r="C39" s="29" t="s">
        <v>92</v>
      </c>
      <c r="D39" s="18"/>
      <c r="E39" s="104"/>
      <c r="F39" s="21"/>
      <c r="G39" s="24"/>
      <c r="J39" s="100"/>
      <c r="K39" s="121"/>
    </row>
    <row r="40" spans="1:11" s="33" customFormat="1" ht="35.1" customHeight="1">
      <c r="A40" s="22" t="s">
        <v>93</v>
      </c>
      <c r="B40" s="19" t="s">
        <v>94</v>
      </c>
      <c r="C40" s="31" t="s">
        <v>95</v>
      </c>
      <c r="D40" s="18" t="s">
        <v>16</v>
      </c>
      <c r="E40" s="104">
        <v>9840</v>
      </c>
      <c r="F40" s="21">
        <v>35079099</v>
      </c>
      <c r="G40" s="24">
        <v>0.18</v>
      </c>
      <c r="I40" s="99">
        <v>10824</v>
      </c>
      <c r="J40" s="100">
        <f t="shared" si="0"/>
        <v>0.1</v>
      </c>
      <c r="K40" s="121">
        <f t="shared" ref="K40:K46" si="3">+FLOOR(I40,10)</f>
        <v>10820</v>
      </c>
    </row>
    <row r="41" spans="1:11" s="33" customFormat="1" ht="35.1" customHeight="1">
      <c r="A41" s="30">
        <v>2150280501730</v>
      </c>
      <c r="B41" s="19" t="s">
        <v>96</v>
      </c>
      <c r="C41" s="31" t="s">
        <v>97</v>
      </c>
      <c r="D41" s="18" t="s">
        <v>16</v>
      </c>
      <c r="E41" s="104">
        <v>6650</v>
      </c>
      <c r="F41" s="21">
        <v>35079099</v>
      </c>
      <c r="G41" s="24">
        <v>0.18</v>
      </c>
      <c r="I41" s="99">
        <v>7315.0000000000009</v>
      </c>
      <c r="J41" s="100">
        <f t="shared" si="0"/>
        <v>0.10000000000000013</v>
      </c>
      <c r="K41" s="121">
        <f t="shared" si="3"/>
        <v>7310</v>
      </c>
    </row>
    <row r="42" spans="1:11" s="7" customFormat="1" ht="35.1" customHeight="1">
      <c r="A42" s="30">
        <v>2150380501730</v>
      </c>
      <c r="B42" s="19" t="s">
        <v>98</v>
      </c>
      <c r="C42" s="31" t="s">
        <v>99</v>
      </c>
      <c r="D42" s="18" t="s">
        <v>16</v>
      </c>
      <c r="E42" s="104">
        <v>2740</v>
      </c>
      <c r="F42" s="21">
        <v>35079099</v>
      </c>
      <c r="G42" s="24">
        <v>0.18</v>
      </c>
      <c r="I42" s="99">
        <v>3014.0000000000005</v>
      </c>
      <c r="J42" s="100">
        <f t="shared" si="0"/>
        <v>0.10000000000000017</v>
      </c>
      <c r="K42" s="121">
        <f t="shared" si="3"/>
        <v>3010</v>
      </c>
    </row>
    <row r="43" spans="1:11" s="7" customFormat="1" ht="35.1" customHeight="1">
      <c r="A43" s="30">
        <v>2150382501730</v>
      </c>
      <c r="B43" s="19" t="s">
        <v>100</v>
      </c>
      <c r="C43" s="31" t="s">
        <v>101</v>
      </c>
      <c r="D43" s="18" t="s">
        <v>16</v>
      </c>
      <c r="E43" s="104">
        <v>9620</v>
      </c>
      <c r="F43" s="21">
        <v>35079099</v>
      </c>
      <c r="G43" s="24">
        <v>0.18</v>
      </c>
      <c r="I43" s="99">
        <v>10582</v>
      </c>
      <c r="J43" s="100">
        <f t="shared" si="0"/>
        <v>0.1</v>
      </c>
      <c r="K43" s="121">
        <f t="shared" si="3"/>
        <v>10580</v>
      </c>
    </row>
    <row r="44" spans="1:11" s="7" customFormat="1" ht="35.1" customHeight="1">
      <c r="A44" s="30">
        <v>2150480101730</v>
      </c>
      <c r="B44" s="19" t="s">
        <v>102</v>
      </c>
      <c r="C44" s="31" t="s">
        <v>103</v>
      </c>
      <c r="D44" s="18" t="s">
        <v>16</v>
      </c>
      <c r="E44" s="104">
        <v>1740</v>
      </c>
      <c r="F44" s="21">
        <v>35079099</v>
      </c>
      <c r="G44" s="24">
        <v>0.18</v>
      </c>
      <c r="I44" s="99">
        <v>1914.0000000000002</v>
      </c>
      <c r="J44" s="100">
        <f t="shared" si="0"/>
        <v>0.10000000000000013</v>
      </c>
      <c r="K44" s="121">
        <f t="shared" si="3"/>
        <v>1910</v>
      </c>
    </row>
    <row r="45" spans="1:11" s="7" customFormat="1" ht="35.1" customHeight="1">
      <c r="A45" s="28">
        <v>2150480501730</v>
      </c>
      <c r="B45" s="19" t="s">
        <v>104</v>
      </c>
      <c r="C45" s="31" t="s">
        <v>105</v>
      </c>
      <c r="D45" s="18" t="s">
        <v>16</v>
      </c>
      <c r="E45" s="104">
        <v>5520</v>
      </c>
      <c r="F45" s="21">
        <v>35079099</v>
      </c>
      <c r="G45" s="24">
        <v>0.18</v>
      </c>
      <c r="I45" s="99">
        <v>6072.0000000000009</v>
      </c>
      <c r="J45" s="100">
        <f t="shared" si="0"/>
        <v>0.10000000000000016</v>
      </c>
      <c r="K45" s="121">
        <f t="shared" si="3"/>
        <v>6070</v>
      </c>
    </row>
    <row r="46" spans="1:11" s="7" customFormat="1" ht="35.1" customHeight="1">
      <c r="A46" s="28">
        <v>2150481001730</v>
      </c>
      <c r="B46" s="19" t="s">
        <v>106</v>
      </c>
      <c r="C46" s="31" t="s">
        <v>107</v>
      </c>
      <c r="D46" s="18" t="s">
        <v>16</v>
      </c>
      <c r="E46" s="104">
        <v>9230</v>
      </c>
      <c r="F46" s="21">
        <v>35079099</v>
      </c>
      <c r="G46" s="24">
        <v>0.18</v>
      </c>
      <c r="I46" s="99">
        <v>10153</v>
      </c>
      <c r="J46" s="100">
        <f t="shared" si="0"/>
        <v>0.1</v>
      </c>
      <c r="K46" s="121">
        <f t="shared" si="3"/>
        <v>10150</v>
      </c>
    </row>
    <row r="47" spans="1:11" s="7" customFormat="1" ht="20.100000000000001" customHeight="1">
      <c r="A47" s="28"/>
      <c r="B47" s="19"/>
      <c r="C47" s="29" t="s">
        <v>108</v>
      </c>
      <c r="D47" s="18"/>
      <c r="E47" s="104"/>
      <c r="F47" s="21"/>
      <c r="G47" s="24"/>
      <c r="J47" s="100"/>
      <c r="K47" s="121"/>
    </row>
    <row r="48" spans="1:11" ht="35.1" customHeight="1">
      <c r="A48" s="28">
        <v>2150581001730</v>
      </c>
      <c r="B48" s="19" t="s">
        <v>109</v>
      </c>
      <c r="C48" s="31" t="s">
        <v>110</v>
      </c>
      <c r="D48" s="18" t="s">
        <v>16</v>
      </c>
      <c r="E48" s="104">
        <v>7550</v>
      </c>
      <c r="F48" s="21">
        <v>35079099</v>
      </c>
      <c r="G48" s="24">
        <v>0.18</v>
      </c>
      <c r="I48" s="99">
        <v>8305</v>
      </c>
      <c r="J48" s="100">
        <f t="shared" si="0"/>
        <v>0.1</v>
      </c>
      <c r="K48" s="121">
        <f t="shared" ref="K48:K51" si="4">+FLOOR(I48,10)</f>
        <v>8300</v>
      </c>
    </row>
    <row r="49" spans="1:11" ht="35.1" customHeight="1">
      <c r="A49" s="28">
        <v>2150180251730</v>
      </c>
      <c r="B49" s="19" t="s">
        <v>111</v>
      </c>
      <c r="C49" s="31" t="s">
        <v>112</v>
      </c>
      <c r="D49" s="18" t="s">
        <v>16</v>
      </c>
      <c r="E49" s="104">
        <v>2880</v>
      </c>
      <c r="F49" s="21">
        <v>35079099</v>
      </c>
      <c r="G49" s="24">
        <v>0.18</v>
      </c>
      <c r="I49" s="99">
        <v>3168.0000000000005</v>
      </c>
      <c r="J49" s="100">
        <f t="shared" si="0"/>
        <v>0.10000000000000016</v>
      </c>
      <c r="K49" s="121">
        <f t="shared" si="4"/>
        <v>3160</v>
      </c>
    </row>
    <row r="50" spans="1:11" ht="35.1" customHeight="1">
      <c r="A50" s="28">
        <v>2150181001730</v>
      </c>
      <c r="B50" s="19" t="s">
        <v>113</v>
      </c>
      <c r="C50" s="31" t="s">
        <v>114</v>
      </c>
      <c r="D50" s="18" t="s">
        <v>16</v>
      </c>
      <c r="E50" s="104">
        <v>7079.5</v>
      </c>
      <c r="F50" s="21">
        <v>35079099</v>
      </c>
      <c r="G50" s="24">
        <v>0.18</v>
      </c>
      <c r="I50" s="99">
        <v>7787.4500000000007</v>
      </c>
      <c r="J50" s="100">
        <f t="shared" si="0"/>
        <v>0.1000000000000001</v>
      </c>
      <c r="K50" s="121">
        <f t="shared" si="4"/>
        <v>7780</v>
      </c>
    </row>
    <row r="51" spans="1:11" ht="35.1" customHeight="1">
      <c r="A51" s="28">
        <v>2150100011730</v>
      </c>
      <c r="B51" s="19" t="s">
        <v>115</v>
      </c>
      <c r="C51" s="31" t="s">
        <v>116</v>
      </c>
      <c r="D51" s="18" t="s">
        <v>16</v>
      </c>
      <c r="E51" s="104">
        <v>55200</v>
      </c>
      <c r="F51" s="21">
        <v>35079099</v>
      </c>
      <c r="G51" s="24">
        <v>0.18</v>
      </c>
      <c r="I51" s="99">
        <v>60720.000000000007</v>
      </c>
      <c r="J51" s="100">
        <f t="shared" si="0"/>
        <v>0.10000000000000013</v>
      </c>
      <c r="K51" s="121">
        <f t="shared" si="4"/>
        <v>60720</v>
      </c>
    </row>
    <row r="52" spans="1:11" s="7" customFormat="1" ht="20.100000000000001" customHeight="1">
      <c r="A52" s="28"/>
      <c r="B52" s="19"/>
      <c r="C52" s="29" t="s">
        <v>117</v>
      </c>
      <c r="D52" s="18"/>
      <c r="E52" s="104"/>
      <c r="F52" s="21"/>
      <c r="G52" s="24"/>
      <c r="J52" s="100"/>
      <c r="K52" s="121"/>
    </row>
    <row r="53" spans="1:11" s="7" customFormat="1" ht="18.75" customHeight="1">
      <c r="A53" s="34">
        <v>1101200011730</v>
      </c>
      <c r="B53" s="35" t="s">
        <v>118</v>
      </c>
      <c r="C53" s="36" t="s">
        <v>119</v>
      </c>
      <c r="D53" s="35" t="s">
        <v>16</v>
      </c>
      <c r="E53" s="106">
        <v>4540</v>
      </c>
      <c r="F53" s="21">
        <v>29349900</v>
      </c>
      <c r="G53" s="24">
        <v>0.18</v>
      </c>
      <c r="I53" s="99">
        <v>4994</v>
      </c>
      <c r="J53" s="100">
        <f t="shared" si="0"/>
        <v>0.1</v>
      </c>
      <c r="K53" s="121">
        <f>+FLOOR(I53,10)</f>
        <v>4990</v>
      </c>
    </row>
    <row r="54" spans="1:11" s="7" customFormat="1" ht="35.1" customHeight="1">
      <c r="A54" s="34"/>
      <c r="B54" s="19"/>
      <c r="C54" s="36"/>
      <c r="D54" s="35"/>
      <c r="E54" s="106"/>
      <c r="F54" s="21"/>
      <c r="G54" s="24"/>
      <c r="J54" s="100"/>
      <c r="K54" s="121"/>
    </row>
    <row r="55" spans="1:11" s="7" customFormat="1" ht="20.100000000000001" customHeight="1">
      <c r="A55" s="28"/>
      <c r="B55" s="19"/>
      <c r="C55" s="29" t="s">
        <v>120</v>
      </c>
      <c r="D55" s="18"/>
      <c r="E55" s="104"/>
      <c r="F55" s="21"/>
      <c r="G55" s="24"/>
      <c r="J55" s="100"/>
      <c r="K55" s="121"/>
    </row>
    <row r="56" spans="1:11" s="7" customFormat="1" ht="20.100000000000001" customHeight="1">
      <c r="A56" s="28"/>
      <c r="B56" s="19"/>
      <c r="C56" s="29" t="s">
        <v>121</v>
      </c>
      <c r="D56" s="18"/>
      <c r="E56" s="104"/>
      <c r="F56" s="21"/>
      <c r="G56" s="24"/>
      <c r="J56" s="100"/>
      <c r="K56" s="121"/>
    </row>
    <row r="57" spans="1:11" s="7" customFormat="1" ht="39.950000000000003" customHeight="1">
      <c r="A57" s="28"/>
      <c r="B57" s="19"/>
      <c r="C57" s="29" t="s">
        <v>122</v>
      </c>
      <c r="D57" s="18"/>
      <c r="E57" s="104"/>
      <c r="F57" s="21"/>
      <c r="G57" s="24"/>
      <c r="J57" s="100"/>
      <c r="K57" s="121"/>
    </row>
    <row r="58" spans="1:11" s="7" customFormat="1" ht="43.5" customHeight="1">
      <c r="A58" s="22" t="s">
        <v>123</v>
      </c>
      <c r="B58" s="19" t="s">
        <v>124</v>
      </c>
      <c r="C58" s="31" t="s">
        <v>125</v>
      </c>
      <c r="D58" s="18" t="s">
        <v>16</v>
      </c>
      <c r="E58" s="104">
        <v>3160</v>
      </c>
      <c r="F58" s="21">
        <v>35079099</v>
      </c>
      <c r="G58" s="24">
        <v>0.18</v>
      </c>
      <c r="I58" s="99">
        <v>3476.0000000000005</v>
      </c>
      <c r="J58" s="100">
        <f t="shared" si="0"/>
        <v>0.10000000000000014</v>
      </c>
      <c r="K58" s="121">
        <f t="shared" ref="K58:K63" si="5">+FLOOR(I58,10)</f>
        <v>3470</v>
      </c>
    </row>
    <row r="59" spans="1:11" s="7" customFormat="1" ht="43.5" customHeight="1">
      <c r="A59" s="22" t="s">
        <v>126</v>
      </c>
      <c r="B59" s="19" t="s">
        <v>127</v>
      </c>
      <c r="C59" s="31" t="s">
        <v>128</v>
      </c>
      <c r="D59" s="18" t="s">
        <v>16</v>
      </c>
      <c r="E59" s="104">
        <v>5210</v>
      </c>
      <c r="F59" s="21">
        <v>35079099</v>
      </c>
      <c r="G59" s="24">
        <v>0.18</v>
      </c>
      <c r="I59" s="99">
        <v>5731.0000000000009</v>
      </c>
      <c r="J59" s="100">
        <f t="shared" si="0"/>
        <v>0.10000000000000017</v>
      </c>
      <c r="K59" s="121">
        <f t="shared" si="5"/>
        <v>5730</v>
      </c>
    </row>
    <row r="60" spans="1:11" s="7" customFormat="1" ht="43.5" customHeight="1">
      <c r="A60" s="22" t="s">
        <v>129</v>
      </c>
      <c r="B60" s="19" t="s">
        <v>130</v>
      </c>
      <c r="C60" s="31" t="s">
        <v>131</v>
      </c>
      <c r="D60" s="18" t="s">
        <v>16</v>
      </c>
      <c r="E60" s="104">
        <v>24450</v>
      </c>
      <c r="F60" s="21">
        <v>35079099</v>
      </c>
      <c r="G60" s="24">
        <v>0.18</v>
      </c>
      <c r="I60" s="99">
        <v>26895.000000000004</v>
      </c>
      <c r="J60" s="100">
        <f t="shared" si="0"/>
        <v>0.10000000000000014</v>
      </c>
      <c r="K60" s="121">
        <f t="shared" si="5"/>
        <v>26890</v>
      </c>
    </row>
    <row r="61" spans="1:11" s="7" customFormat="1" ht="43.5" customHeight="1">
      <c r="A61" s="22" t="s">
        <v>132</v>
      </c>
      <c r="B61" s="19" t="s">
        <v>133</v>
      </c>
      <c r="C61" s="31" t="s">
        <v>134</v>
      </c>
      <c r="D61" s="18" t="s">
        <v>16</v>
      </c>
      <c r="E61" s="104">
        <v>5209.5</v>
      </c>
      <c r="F61" s="21">
        <v>35079099</v>
      </c>
      <c r="G61" s="24">
        <v>0.18</v>
      </c>
      <c r="I61" s="99">
        <v>5730.4500000000007</v>
      </c>
      <c r="J61" s="100">
        <f t="shared" si="0"/>
        <v>0.10000000000000014</v>
      </c>
      <c r="K61" s="121">
        <f t="shared" si="5"/>
        <v>5730</v>
      </c>
    </row>
    <row r="62" spans="1:11" s="7" customFormat="1" ht="43.5" customHeight="1">
      <c r="A62" s="22" t="s">
        <v>135</v>
      </c>
      <c r="B62" s="19" t="s">
        <v>136</v>
      </c>
      <c r="C62" s="31" t="s">
        <v>137</v>
      </c>
      <c r="D62" s="18" t="s">
        <v>16</v>
      </c>
      <c r="E62" s="104">
        <v>24450</v>
      </c>
      <c r="F62" s="21">
        <v>35079099</v>
      </c>
      <c r="G62" s="24">
        <v>0.18</v>
      </c>
      <c r="I62" s="99">
        <v>26895.000000000004</v>
      </c>
      <c r="J62" s="100">
        <f t="shared" si="0"/>
        <v>0.10000000000000014</v>
      </c>
      <c r="K62" s="121">
        <f t="shared" si="5"/>
        <v>26890</v>
      </c>
    </row>
    <row r="63" spans="1:11" s="7" customFormat="1" ht="43.5" customHeight="1">
      <c r="A63" s="22" t="s">
        <v>138</v>
      </c>
      <c r="B63" s="19" t="s">
        <v>139</v>
      </c>
      <c r="C63" s="31" t="s">
        <v>140</v>
      </c>
      <c r="D63" s="18" t="s">
        <v>16</v>
      </c>
      <c r="E63" s="104">
        <v>5209.5</v>
      </c>
      <c r="F63" s="21">
        <v>35079099</v>
      </c>
      <c r="G63" s="24">
        <v>0.18</v>
      </c>
      <c r="I63" s="99">
        <v>5730.4500000000007</v>
      </c>
      <c r="J63" s="100">
        <f t="shared" si="0"/>
        <v>0.10000000000000014</v>
      </c>
      <c r="K63" s="121">
        <f t="shared" si="5"/>
        <v>5730</v>
      </c>
    </row>
    <row r="64" spans="1:11" s="7" customFormat="1" ht="47.25" customHeight="1">
      <c r="A64" s="30"/>
      <c r="B64" s="19"/>
      <c r="C64" s="29" t="s">
        <v>141</v>
      </c>
      <c r="D64" s="18"/>
      <c r="E64" s="104"/>
      <c r="F64" s="21"/>
      <c r="G64" s="24"/>
      <c r="J64" s="100"/>
      <c r="K64" s="121"/>
    </row>
    <row r="65" spans="1:11" s="7" customFormat="1" ht="46.5" customHeight="1">
      <c r="A65" s="22" t="s">
        <v>142</v>
      </c>
      <c r="B65" s="19" t="s">
        <v>143</v>
      </c>
      <c r="C65" s="31" t="s">
        <v>144</v>
      </c>
      <c r="D65" s="18" t="s">
        <v>16</v>
      </c>
      <c r="E65" s="104">
        <v>5209.5</v>
      </c>
      <c r="F65" s="21">
        <v>35079099</v>
      </c>
      <c r="G65" s="24">
        <v>0.18</v>
      </c>
      <c r="I65" s="99">
        <v>5730.4500000000007</v>
      </c>
      <c r="J65" s="100">
        <f t="shared" si="0"/>
        <v>0.10000000000000014</v>
      </c>
      <c r="K65" s="121">
        <f t="shared" ref="K65:K69" si="6">+FLOOR(I65,10)</f>
        <v>5730</v>
      </c>
    </row>
    <row r="66" spans="1:11" s="7" customFormat="1" ht="46.5" customHeight="1">
      <c r="A66" s="30">
        <v>602500061730</v>
      </c>
      <c r="B66" s="19" t="s">
        <v>145</v>
      </c>
      <c r="C66" s="31" t="s">
        <v>146</v>
      </c>
      <c r="D66" s="18" t="s">
        <v>16</v>
      </c>
      <c r="E66" s="104">
        <v>24450</v>
      </c>
      <c r="F66" s="21">
        <v>35079099</v>
      </c>
      <c r="G66" s="24">
        <v>0.18</v>
      </c>
      <c r="I66" s="99">
        <v>26895.000000000004</v>
      </c>
      <c r="J66" s="100">
        <f t="shared" si="0"/>
        <v>0.10000000000000014</v>
      </c>
      <c r="K66" s="121">
        <f t="shared" si="6"/>
        <v>26890</v>
      </c>
    </row>
    <row r="67" spans="1:11" s="7" customFormat="1" ht="46.5" customHeight="1">
      <c r="A67" s="22" t="s">
        <v>147</v>
      </c>
      <c r="B67" s="19" t="s">
        <v>148</v>
      </c>
      <c r="C67" s="31" t="s">
        <v>149</v>
      </c>
      <c r="D67" s="18" t="s">
        <v>16</v>
      </c>
      <c r="E67" s="104">
        <v>5209.5</v>
      </c>
      <c r="F67" s="21">
        <v>35079099</v>
      </c>
      <c r="G67" s="24">
        <v>0.18</v>
      </c>
      <c r="I67" s="99">
        <v>5730.4500000000007</v>
      </c>
      <c r="J67" s="100">
        <f t="shared" si="0"/>
        <v>0.10000000000000014</v>
      </c>
      <c r="K67" s="121">
        <f t="shared" si="6"/>
        <v>5730</v>
      </c>
    </row>
    <row r="68" spans="1:11" s="7" customFormat="1" ht="46.5" customHeight="1">
      <c r="A68" s="22" t="s">
        <v>150</v>
      </c>
      <c r="B68" s="19" t="s">
        <v>151</v>
      </c>
      <c r="C68" s="31" t="s">
        <v>152</v>
      </c>
      <c r="D68" s="18" t="s">
        <v>16</v>
      </c>
      <c r="E68" s="104">
        <v>24450</v>
      </c>
      <c r="F68" s="21">
        <v>35079099</v>
      </c>
      <c r="G68" s="24">
        <v>0.18</v>
      </c>
      <c r="I68" s="99">
        <v>26895.000000000004</v>
      </c>
      <c r="J68" s="100">
        <f t="shared" si="0"/>
        <v>0.10000000000000014</v>
      </c>
      <c r="K68" s="121">
        <f t="shared" si="6"/>
        <v>26890</v>
      </c>
    </row>
    <row r="69" spans="1:11" s="7" customFormat="1" ht="46.5" customHeight="1">
      <c r="A69" s="22" t="s">
        <v>153</v>
      </c>
      <c r="B69" s="19" t="s">
        <v>154</v>
      </c>
      <c r="C69" s="31" t="s">
        <v>155</v>
      </c>
      <c r="D69" s="18" t="s">
        <v>16</v>
      </c>
      <c r="E69" s="104">
        <v>5209.5</v>
      </c>
      <c r="F69" s="21">
        <v>35079099</v>
      </c>
      <c r="G69" s="24">
        <v>0.18</v>
      </c>
      <c r="I69" s="99">
        <v>5730.4500000000007</v>
      </c>
      <c r="J69" s="100">
        <f t="shared" si="0"/>
        <v>0.10000000000000014</v>
      </c>
      <c r="K69" s="121">
        <f t="shared" si="6"/>
        <v>5730</v>
      </c>
    </row>
    <row r="70" spans="1:11" s="7" customFormat="1" ht="47.25" customHeight="1">
      <c r="A70" s="37"/>
      <c r="B70" s="19"/>
      <c r="C70" s="29" t="s">
        <v>156</v>
      </c>
      <c r="D70" s="18"/>
      <c r="E70" s="104"/>
      <c r="F70" s="21"/>
      <c r="G70" s="24"/>
      <c r="J70" s="100"/>
      <c r="K70" s="121"/>
    </row>
    <row r="71" spans="1:11" s="7" customFormat="1" ht="35.1" customHeight="1">
      <c r="A71" s="22" t="s">
        <v>157</v>
      </c>
      <c r="B71" s="19" t="s">
        <v>158</v>
      </c>
      <c r="C71" s="31" t="s">
        <v>159</v>
      </c>
      <c r="D71" s="18" t="s">
        <v>16</v>
      </c>
      <c r="E71" s="104">
        <v>5209.5</v>
      </c>
      <c r="F71" s="21">
        <v>35079099</v>
      </c>
      <c r="G71" s="24">
        <v>0.18</v>
      </c>
      <c r="I71" s="99">
        <v>5730.4500000000007</v>
      </c>
      <c r="J71" s="100">
        <f t="shared" si="0"/>
        <v>0.10000000000000014</v>
      </c>
      <c r="K71" s="121">
        <f t="shared" ref="K71:K73" si="7">+FLOOR(I71,10)</f>
        <v>5730</v>
      </c>
    </row>
    <row r="72" spans="1:11" s="7" customFormat="1" ht="35.1" customHeight="1">
      <c r="A72" s="22" t="s">
        <v>160</v>
      </c>
      <c r="B72" s="19" t="s">
        <v>161</v>
      </c>
      <c r="C72" s="31" t="s">
        <v>162</v>
      </c>
      <c r="D72" s="18" t="s">
        <v>16</v>
      </c>
      <c r="E72" s="104">
        <v>5209.5</v>
      </c>
      <c r="F72" s="21">
        <v>35079099</v>
      </c>
      <c r="G72" s="24">
        <v>0.18</v>
      </c>
      <c r="I72" s="99">
        <v>5730.4500000000007</v>
      </c>
      <c r="J72" s="100">
        <f t="shared" si="0"/>
        <v>0.10000000000000014</v>
      </c>
      <c r="K72" s="121">
        <f t="shared" si="7"/>
        <v>5730</v>
      </c>
    </row>
    <row r="73" spans="1:11" s="7" customFormat="1" ht="35.1" customHeight="1">
      <c r="A73" s="22" t="s">
        <v>163</v>
      </c>
      <c r="B73" s="19" t="s">
        <v>164</v>
      </c>
      <c r="C73" s="31" t="s">
        <v>165</v>
      </c>
      <c r="D73" s="18" t="s">
        <v>16</v>
      </c>
      <c r="E73" s="104">
        <v>5209.5</v>
      </c>
      <c r="F73" s="21">
        <v>35079099</v>
      </c>
      <c r="G73" s="24">
        <v>0.18</v>
      </c>
      <c r="I73" s="99">
        <v>5730.4500000000007</v>
      </c>
      <c r="J73" s="100">
        <f t="shared" ref="J73:J136" si="8">(I73-E73)/E73</f>
        <v>0.10000000000000014</v>
      </c>
      <c r="K73" s="121">
        <f t="shared" si="7"/>
        <v>5730</v>
      </c>
    </row>
    <row r="74" spans="1:11" s="7" customFormat="1" ht="52.5" customHeight="1">
      <c r="A74" s="30"/>
      <c r="B74" s="19"/>
      <c r="C74" s="29" t="s">
        <v>166</v>
      </c>
      <c r="D74" s="18"/>
      <c r="E74" s="104"/>
      <c r="F74" s="21"/>
      <c r="G74" s="24"/>
      <c r="J74" s="100"/>
      <c r="K74" s="121"/>
    </row>
    <row r="75" spans="1:11" s="7" customFormat="1" ht="46.5" customHeight="1">
      <c r="A75" s="22" t="s">
        <v>167</v>
      </c>
      <c r="B75" s="19" t="s">
        <v>168</v>
      </c>
      <c r="C75" s="31" t="s">
        <v>169</v>
      </c>
      <c r="D75" s="18" t="s">
        <v>16</v>
      </c>
      <c r="E75" s="104">
        <v>5209.5</v>
      </c>
      <c r="F75" s="21">
        <v>35079099</v>
      </c>
      <c r="G75" s="24">
        <v>0.18</v>
      </c>
      <c r="I75" s="99">
        <v>5730.4500000000007</v>
      </c>
      <c r="J75" s="100">
        <f t="shared" si="8"/>
        <v>0.10000000000000014</v>
      </c>
      <c r="K75" s="121">
        <f t="shared" ref="K75:K77" si="9">+FLOOR(I75,10)</f>
        <v>5730</v>
      </c>
    </row>
    <row r="76" spans="1:11" s="7" customFormat="1" ht="46.5" customHeight="1">
      <c r="A76" s="22" t="s">
        <v>170</v>
      </c>
      <c r="B76" s="19" t="s">
        <v>171</v>
      </c>
      <c r="C76" s="31" t="s">
        <v>172</v>
      </c>
      <c r="D76" s="18" t="s">
        <v>16</v>
      </c>
      <c r="E76" s="104">
        <v>5209.5</v>
      </c>
      <c r="F76" s="21">
        <v>35079099</v>
      </c>
      <c r="G76" s="24">
        <v>0.18</v>
      </c>
      <c r="I76" s="99">
        <v>5730.4500000000007</v>
      </c>
      <c r="J76" s="100">
        <f t="shared" si="8"/>
        <v>0.10000000000000014</v>
      </c>
      <c r="K76" s="121">
        <f t="shared" si="9"/>
        <v>5730</v>
      </c>
    </row>
    <row r="77" spans="1:11" s="7" customFormat="1" ht="46.5" customHeight="1">
      <c r="A77" s="22" t="s">
        <v>173</v>
      </c>
      <c r="B77" s="19" t="s">
        <v>174</v>
      </c>
      <c r="C77" s="31" t="s">
        <v>175</v>
      </c>
      <c r="D77" s="18" t="s">
        <v>16</v>
      </c>
      <c r="E77" s="104">
        <v>5209.5</v>
      </c>
      <c r="F77" s="21">
        <v>35079099</v>
      </c>
      <c r="G77" s="24">
        <v>0.18</v>
      </c>
      <c r="I77" s="99">
        <v>5730.4500000000007</v>
      </c>
      <c r="J77" s="100">
        <f t="shared" si="8"/>
        <v>0.10000000000000014</v>
      </c>
      <c r="K77" s="121">
        <f t="shared" si="9"/>
        <v>5730</v>
      </c>
    </row>
    <row r="78" spans="1:11" s="7" customFormat="1" ht="39.950000000000003" customHeight="1">
      <c r="A78" s="38"/>
      <c r="B78" s="19"/>
      <c r="C78" s="29" t="s">
        <v>176</v>
      </c>
      <c r="D78" s="18"/>
      <c r="E78" s="104"/>
      <c r="F78" s="21"/>
      <c r="G78" s="24"/>
      <c r="J78" s="100"/>
      <c r="K78" s="121"/>
    </row>
    <row r="79" spans="1:11" s="7" customFormat="1" ht="35.1" customHeight="1">
      <c r="A79" s="22" t="s">
        <v>177</v>
      </c>
      <c r="B79" s="19" t="s">
        <v>178</v>
      </c>
      <c r="C79" s="31" t="s">
        <v>179</v>
      </c>
      <c r="D79" s="18" t="s">
        <v>16</v>
      </c>
      <c r="E79" s="104">
        <v>7180</v>
      </c>
      <c r="F79" s="21">
        <v>35079099</v>
      </c>
      <c r="G79" s="24">
        <v>0.18</v>
      </c>
      <c r="I79" s="99">
        <v>7898.0000000000009</v>
      </c>
      <c r="J79" s="100">
        <f t="shared" si="8"/>
        <v>0.10000000000000013</v>
      </c>
      <c r="K79" s="121">
        <f>+FLOOR(I79,10)</f>
        <v>7890</v>
      </c>
    </row>
    <row r="80" spans="1:11" s="7" customFormat="1" ht="52.5" customHeight="1">
      <c r="A80" s="30"/>
      <c r="B80" s="19"/>
      <c r="C80" s="29" t="s">
        <v>180</v>
      </c>
      <c r="D80" s="18"/>
      <c r="E80" s="104"/>
      <c r="F80" s="21"/>
      <c r="G80" s="24"/>
      <c r="J80" s="100"/>
      <c r="K80" s="121"/>
    </row>
    <row r="81" spans="1:11" s="7" customFormat="1" ht="9.75" customHeight="1">
      <c r="A81" s="22" t="s">
        <v>181</v>
      </c>
      <c r="B81" s="19" t="s">
        <v>182</v>
      </c>
      <c r="C81" s="18" t="s">
        <v>183</v>
      </c>
      <c r="D81" s="18" t="s">
        <v>16</v>
      </c>
      <c r="E81" s="104">
        <v>7450</v>
      </c>
      <c r="F81" s="21">
        <v>35079099</v>
      </c>
      <c r="G81" s="24">
        <v>0.18</v>
      </c>
      <c r="I81" s="99">
        <v>8195</v>
      </c>
      <c r="J81" s="100">
        <f t="shared" si="8"/>
        <v>0.1</v>
      </c>
      <c r="K81" s="121">
        <f>+FLOOR(I81,10)</f>
        <v>8190</v>
      </c>
    </row>
    <row r="82" spans="1:11" s="7" customFormat="1" ht="39.950000000000003" customHeight="1">
      <c r="A82" s="30"/>
      <c r="B82" s="19"/>
      <c r="C82" s="39" t="s">
        <v>184</v>
      </c>
      <c r="D82" s="18"/>
      <c r="E82" s="104"/>
      <c r="F82" s="21"/>
      <c r="G82" s="24"/>
      <c r="J82" s="100"/>
      <c r="K82" s="121"/>
    </row>
    <row r="83" spans="1:11" s="7" customFormat="1" ht="42" customHeight="1">
      <c r="A83" s="22" t="s">
        <v>185</v>
      </c>
      <c r="B83" s="19" t="s">
        <v>186</v>
      </c>
      <c r="C83" s="31" t="s">
        <v>187</v>
      </c>
      <c r="D83" s="18" t="s">
        <v>16</v>
      </c>
      <c r="E83" s="104">
        <v>10269.5</v>
      </c>
      <c r="F83" s="21">
        <v>35079099</v>
      </c>
      <c r="G83" s="24">
        <v>0.18</v>
      </c>
      <c r="I83" s="99">
        <v>11296.45</v>
      </c>
      <c r="J83" s="100">
        <f t="shared" si="8"/>
        <v>0.10000000000000007</v>
      </c>
      <c r="K83" s="121">
        <f>+FLOOR(I83,10)</f>
        <v>11290</v>
      </c>
    </row>
    <row r="84" spans="1:11" s="7" customFormat="1" ht="58.5" customHeight="1">
      <c r="A84" s="30"/>
      <c r="B84" s="19"/>
      <c r="C84" s="29" t="s">
        <v>188</v>
      </c>
      <c r="D84" s="18"/>
      <c r="E84" s="104"/>
      <c r="F84" s="21"/>
      <c r="G84" s="24"/>
      <c r="J84" s="100"/>
      <c r="K84" s="121"/>
    </row>
    <row r="85" spans="1:11" s="7" customFormat="1" ht="43.5" customHeight="1">
      <c r="A85" s="22" t="s">
        <v>189</v>
      </c>
      <c r="B85" s="19" t="s">
        <v>190</v>
      </c>
      <c r="C85" s="31" t="s">
        <v>191</v>
      </c>
      <c r="D85" s="18" t="s">
        <v>16</v>
      </c>
      <c r="E85" s="104">
        <v>7250</v>
      </c>
      <c r="F85" s="21">
        <v>35079099</v>
      </c>
      <c r="G85" s="24">
        <v>0.18</v>
      </c>
      <c r="I85" s="99">
        <v>7975.0000000000009</v>
      </c>
      <c r="J85" s="100">
        <f t="shared" si="8"/>
        <v>0.10000000000000013</v>
      </c>
      <c r="K85" s="121">
        <f t="shared" ref="K85:K86" si="10">+FLOOR(I85,10)</f>
        <v>7970</v>
      </c>
    </row>
    <row r="86" spans="1:11" s="7" customFormat="1" ht="43.5" customHeight="1">
      <c r="A86" s="22" t="s">
        <v>192</v>
      </c>
      <c r="B86" s="19" t="s">
        <v>193</v>
      </c>
      <c r="C86" s="31" t="s">
        <v>194</v>
      </c>
      <c r="D86" s="18" t="s">
        <v>16</v>
      </c>
      <c r="E86" s="104">
        <v>27900</v>
      </c>
      <c r="F86" s="21">
        <v>35079099</v>
      </c>
      <c r="G86" s="24">
        <v>0.18</v>
      </c>
      <c r="I86" s="99">
        <v>30690.000000000004</v>
      </c>
      <c r="J86" s="100">
        <f t="shared" si="8"/>
        <v>0.10000000000000013</v>
      </c>
      <c r="K86" s="121">
        <f t="shared" si="10"/>
        <v>30690</v>
      </c>
    </row>
    <row r="87" spans="1:11" s="7" customFormat="1" ht="61.5" customHeight="1">
      <c r="A87" s="30"/>
      <c r="B87" s="19"/>
      <c r="C87" s="40" t="s">
        <v>195</v>
      </c>
      <c r="D87" s="18"/>
      <c r="E87" s="104"/>
      <c r="F87" s="21"/>
      <c r="G87" s="24"/>
      <c r="J87" s="100"/>
      <c r="K87" s="121"/>
    </row>
    <row r="88" spans="1:11" s="7" customFormat="1" ht="47.25" customHeight="1">
      <c r="A88" s="22" t="s">
        <v>196</v>
      </c>
      <c r="B88" s="19" t="s">
        <v>197</v>
      </c>
      <c r="C88" s="31" t="s">
        <v>198</v>
      </c>
      <c r="D88" s="18" t="s">
        <v>16</v>
      </c>
      <c r="E88" s="104">
        <v>27900</v>
      </c>
      <c r="F88" s="21">
        <v>35079099</v>
      </c>
      <c r="G88" s="24">
        <v>0.18</v>
      </c>
      <c r="I88" s="99">
        <v>30690.000000000004</v>
      </c>
      <c r="J88" s="100">
        <f t="shared" si="8"/>
        <v>0.10000000000000013</v>
      </c>
      <c r="K88" s="121">
        <f>+FLOOR(I88,10)</f>
        <v>30690</v>
      </c>
    </row>
    <row r="89" spans="1:11" s="7" customFormat="1" ht="20.100000000000001" customHeight="1">
      <c r="A89" s="22"/>
      <c r="B89" s="19"/>
      <c r="C89" s="29" t="s">
        <v>199</v>
      </c>
      <c r="D89" s="18"/>
      <c r="E89" s="104"/>
      <c r="F89" s="21"/>
      <c r="G89" s="24"/>
      <c r="J89" s="100"/>
      <c r="K89" s="121"/>
    </row>
    <row r="90" spans="1:11" ht="16.5" customHeight="1">
      <c r="A90" s="41" t="s">
        <v>200</v>
      </c>
      <c r="B90" s="19" t="s">
        <v>201</v>
      </c>
      <c r="C90" s="31" t="s">
        <v>202</v>
      </c>
      <c r="D90" s="18" t="s">
        <v>16</v>
      </c>
      <c r="E90" s="104">
        <v>10930</v>
      </c>
      <c r="F90" s="21">
        <v>29349900</v>
      </c>
      <c r="G90" s="24">
        <v>0.18</v>
      </c>
      <c r="I90" s="99">
        <v>12023.000000000002</v>
      </c>
      <c r="J90" s="100">
        <f t="shared" si="8"/>
        <v>0.10000000000000017</v>
      </c>
      <c r="K90" s="121">
        <f>+FLOOR(I90,10)</f>
        <v>12020</v>
      </c>
    </row>
    <row r="91" spans="1:11" s="7" customFormat="1" ht="20.100000000000001" customHeight="1">
      <c r="A91" s="30"/>
      <c r="B91" s="19"/>
      <c r="C91" s="29" t="s">
        <v>203</v>
      </c>
      <c r="D91" s="18"/>
      <c r="E91" s="104"/>
      <c r="F91" s="21"/>
      <c r="G91" s="24"/>
      <c r="J91" s="100"/>
      <c r="K91" s="121"/>
    </row>
    <row r="92" spans="1:11" s="7" customFormat="1" ht="35.1" customHeight="1">
      <c r="A92" s="22" t="s">
        <v>204</v>
      </c>
      <c r="B92" s="19" t="s">
        <v>205</v>
      </c>
      <c r="C92" s="31" t="s">
        <v>206</v>
      </c>
      <c r="D92" s="18" t="s">
        <v>16</v>
      </c>
      <c r="E92" s="104">
        <v>9660</v>
      </c>
      <c r="F92" s="21">
        <v>35079099</v>
      </c>
      <c r="G92" s="24">
        <v>0.18</v>
      </c>
      <c r="I92" s="99">
        <v>10626</v>
      </c>
      <c r="J92" s="100">
        <f t="shared" si="8"/>
        <v>0.1</v>
      </c>
      <c r="K92" s="121">
        <f>+FLOOR(I92,10)</f>
        <v>10620</v>
      </c>
    </row>
    <row r="93" spans="1:11" s="7" customFormat="1" ht="20.100000000000001" customHeight="1">
      <c r="A93" s="22"/>
      <c r="B93" s="19"/>
      <c r="C93" s="29" t="s">
        <v>207</v>
      </c>
      <c r="D93" s="18"/>
      <c r="E93" s="104"/>
      <c r="F93" s="21"/>
      <c r="G93" s="24"/>
      <c r="J93" s="100"/>
      <c r="K93" s="121"/>
    </row>
    <row r="94" spans="1:11" s="47" customFormat="1" ht="35.1" customHeight="1">
      <c r="A94" s="42" t="s">
        <v>208</v>
      </c>
      <c r="B94" s="43" t="s">
        <v>209</v>
      </c>
      <c r="C94" s="44" t="s">
        <v>210</v>
      </c>
      <c r="D94" s="43" t="s">
        <v>16</v>
      </c>
      <c r="E94" s="107">
        <v>5200</v>
      </c>
      <c r="F94" s="45">
        <v>35079099</v>
      </c>
      <c r="G94" s="46">
        <v>0.18</v>
      </c>
      <c r="I94" s="99">
        <v>5720.0000000000009</v>
      </c>
      <c r="J94" s="100">
        <f t="shared" si="8"/>
        <v>0.10000000000000017</v>
      </c>
      <c r="K94" s="121">
        <f>+FLOOR(I94,10)</f>
        <v>5720</v>
      </c>
    </row>
    <row r="95" spans="1:11" s="7" customFormat="1" ht="20.100000000000001" customHeight="1">
      <c r="A95" s="30"/>
      <c r="B95" s="19"/>
      <c r="C95" s="29" t="s">
        <v>211</v>
      </c>
      <c r="D95" s="18"/>
      <c r="E95" s="104"/>
      <c r="F95" s="21"/>
      <c r="G95" s="24"/>
      <c r="J95" s="100"/>
      <c r="K95" s="121"/>
    </row>
    <row r="96" spans="1:11" s="7" customFormat="1" ht="20.25" customHeight="1">
      <c r="A96" s="22" t="s">
        <v>212</v>
      </c>
      <c r="B96" s="19" t="s">
        <v>213</v>
      </c>
      <c r="C96" s="31" t="s">
        <v>214</v>
      </c>
      <c r="D96" s="18" t="s">
        <v>16</v>
      </c>
      <c r="E96" s="104">
        <v>1340</v>
      </c>
      <c r="F96" s="21">
        <v>35079099</v>
      </c>
      <c r="G96" s="24">
        <v>0.18</v>
      </c>
      <c r="I96" s="99">
        <v>1474.0000000000002</v>
      </c>
      <c r="J96" s="100">
        <f t="shared" si="8"/>
        <v>0.10000000000000017</v>
      </c>
      <c r="K96" s="121">
        <f t="shared" ref="K96:K97" si="11">+FLOOR(I96,10)</f>
        <v>1470</v>
      </c>
    </row>
    <row r="97" spans="1:11" s="7" customFormat="1" ht="21.75" customHeight="1">
      <c r="A97" s="22" t="s">
        <v>215</v>
      </c>
      <c r="B97" s="19" t="s">
        <v>216</v>
      </c>
      <c r="C97" s="31" t="s">
        <v>217</v>
      </c>
      <c r="D97" s="18" t="s">
        <v>16</v>
      </c>
      <c r="E97" s="104">
        <v>1340</v>
      </c>
      <c r="F97" s="21">
        <v>35079099</v>
      </c>
      <c r="G97" s="24">
        <v>0.18</v>
      </c>
      <c r="I97" s="99">
        <v>1474.0000000000002</v>
      </c>
      <c r="J97" s="100">
        <f t="shared" si="8"/>
        <v>0.10000000000000017</v>
      </c>
      <c r="K97" s="121">
        <f t="shared" si="11"/>
        <v>1470</v>
      </c>
    </row>
    <row r="98" spans="1:11" s="7" customFormat="1" ht="29.25" customHeight="1">
      <c r="A98" s="30"/>
      <c r="B98" s="19"/>
      <c r="C98" s="29" t="s">
        <v>218</v>
      </c>
      <c r="D98" s="18"/>
      <c r="E98" s="104"/>
      <c r="F98" s="21"/>
      <c r="G98" s="24"/>
      <c r="J98" s="100"/>
      <c r="K98" s="121"/>
    </row>
    <row r="99" spans="1:11" s="7" customFormat="1" ht="35.1" customHeight="1">
      <c r="A99" s="22" t="s">
        <v>219</v>
      </c>
      <c r="B99" s="19" t="s">
        <v>220</v>
      </c>
      <c r="C99" s="31" t="s">
        <v>221</v>
      </c>
      <c r="D99" s="18" t="s">
        <v>16</v>
      </c>
      <c r="E99" s="104">
        <v>1380</v>
      </c>
      <c r="F99" s="21">
        <v>35079099</v>
      </c>
      <c r="G99" s="24">
        <v>0.18</v>
      </c>
      <c r="I99" s="99">
        <v>1518.0000000000002</v>
      </c>
      <c r="J99" s="100">
        <f t="shared" si="8"/>
        <v>0.10000000000000016</v>
      </c>
      <c r="K99" s="121">
        <f t="shared" ref="K99:K101" si="12">+FLOOR(I99,10)</f>
        <v>1510</v>
      </c>
    </row>
    <row r="100" spans="1:11" s="7" customFormat="1" ht="35.1" customHeight="1">
      <c r="A100" s="22" t="s">
        <v>222</v>
      </c>
      <c r="B100" s="19" t="s">
        <v>223</v>
      </c>
      <c r="C100" s="31" t="s">
        <v>224</v>
      </c>
      <c r="D100" s="18" t="s">
        <v>16</v>
      </c>
      <c r="E100" s="104">
        <v>1460</v>
      </c>
      <c r="F100" s="21">
        <v>35079099</v>
      </c>
      <c r="G100" s="24">
        <v>0.18</v>
      </c>
      <c r="I100" s="99">
        <v>1606.0000000000002</v>
      </c>
      <c r="J100" s="100">
        <f t="shared" si="8"/>
        <v>0.10000000000000016</v>
      </c>
      <c r="K100" s="121">
        <f t="shared" si="12"/>
        <v>1600</v>
      </c>
    </row>
    <row r="101" spans="1:11" s="7" customFormat="1" ht="35.1" customHeight="1">
      <c r="A101" s="22" t="s">
        <v>225</v>
      </c>
      <c r="B101" s="19" t="s">
        <v>226</v>
      </c>
      <c r="C101" s="31" t="s">
        <v>227</v>
      </c>
      <c r="D101" s="18" t="s">
        <v>16</v>
      </c>
      <c r="E101" s="104">
        <v>1270</v>
      </c>
      <c r="F101" s="21">
        <v>35079099</v>
      </c>
      <c r="G101" s="24">
        <v>0.18</v>
      </c>
      <c r="I101" s="99">
        <v>1397</v>
      </c>
      <c r="J101" s="100">
        <f t="shared" si="8"/>
        <v>0.1</v>
      </c>
      <c r="K101" s="121">
        <f t="shared" si="12"/>
        <v>1390</v>
      </c>
    </row>
    <row r="102" spans="1:11" s="7" customFormat="1" ht="20.100000000000001" customHeight="1">
      <c r="A102" s="48"/>
      <c r="B102" s="19"/>
      <c r="C102" s="29" t="s">
        <v>228</v>
      </c>
      <c r="D102" s="50"/>
      <c r="E102" s="108"/>
      <c r="F102" s="21"/>
      <c r="G102" s="51"/>
      <c r="J102" s="100"/>
      <c r="K102" s="121"/>
    </row>
    <row r="103" spans="1:11" s="7" customFormat="1" ht="35.1" customHeight="1">
      <c r="A103" s="52" t="s">
        <v>229</v>
      </c>
      <c r="B103" s="53" t="s">
        <v>230</v>
      </c>
      <c r="C103" s="54" t="s">
        <v>231</v>
      </c>
      <c r="D103" s="53" t="s">
        <v>16</v>
      </c>
      <c r="E103" s="109">
        <v>3450</v>
      </c>
      <c r="F103" s="21">
        <v>29349900</v>
      </c>
      <c r="G103" s="51">
        <v>0.18</v>
      </c>
      <c r="I103" s="99">
        <v>3795.0000000000005</v>
      </c>
      <c r="J103" s="100">
        <f t="shared" si="8"/>
        <v>0.10000000000000013</v>
      </c>
      <c r="K103" s="121">
        <f t="shared" ref="K103:K111" si="13">+FLOOR(I103,10)</f>
        <v>3790</v>
      </c>
    </row>
    <row r="104" spans="1:11" s="7" customFormat="1" ht="35.1" customHeight="1">
      <c r="A104" s="55" t="s">
        <v>232</v>
      </c>
      <c r="B104" s="49" t="s">
        <v>233</v>
      </c>
      <c r="C104" s="23" t="s">
        <v>234</v>
      </c>
      <c r="D104" s="50" t="s">
        <v>16</v>
      </c>
      <c r="E104" s="108">
        <v>12080</v>
      </c>
      <c r="F104" s="21">
        <v>29349900</v>
      </c>
      <c r="G104" s="51">
        <v>0.18</v>
      </c>
      <c r="I104" s="99">
        <v>13288.000000000002</v>
      </c>
      <c r="J104" s="100">
        <f t="shared" si="8"/>
        <v>0.10000000000000014</v>
      </c>
      <c r="K104" s="121">
        <f t="shared" si="13"/>
        <v>13280</v>
      </c>
    </row>
    <row r="105" spans="1:11" s="33" customFormat="1" ht="35.1" customHeight="1">
      <c r="A105" s="55" t="s">
        <v>235</v>
      </c>
      <c r="B105" s="49" t="s">
        <v>236</v>
      </c>
      <c r="C105" s="31" t="s">
        <v>237</v>
      </c>
      <c r="D105" s="50" t="s">
        <v>16</v>
      </c>
      <c r="E105" s="108">
        <v>36230</v>
      </c>
      <c r="F105" s="21">
        <v>29349900</v>
      </c>
      <c r="G105" s="51">
        <v>0.18</v>
      </c>
      <c r="I105" s="99">
        <v>39853</v>
      </c>
      <c r="J105" s="100">
        <f t="shared" si="8"/>
        <v>0.1</v>
      </c>
      <c r="K105" s="121">
        <f t="shared" si="13"/>
        <v>39850</v>
      </c>
    </row>
    <row r="106" spans="1:11" s="33" customFormat="1" ht="35.1" customHeight="1">
      <c r="A106" s="55" t="s">
        <v>238</v>
      </c>
      <c r="B106" s="49" t="s">
        <v>239</v>
      </c>
      <c r="C106" s="31" t="s">
        <v>240</v>
      </c>
      <c r="D106" s="50" t="s">
        <v>16</v>
      </c>
      <c r="E106" s="108">
        <v>7130</v>
      </c>
      <c r="F106" s="21">
        <v>38220090</v>
      </c>
      <c r="G106" s="51">
        <v>0.12</v>
      </c>
      <c r="I106" s="99">
        <v>7843.0000000000009</v>
      </c>
      <c r="J106" s="100">
        <f t="shared" si="8"/>
        <v>0.10000000000000013</v>
      </c>
      <c r="K106" s="121">
        <f t="shared" si="13"/>
        <v>7840</v>
      </c>
    </row>
    <row r="107" spans="1:11" s="27" customFormat="1" ht="35.1" customHeight="1">
      <c r="A107" s="55" t="s">
        <v>241</v>
      </c>
      <c r="B107" s="49" t="s">
        <v>242</v>
      </c>
      <c r="C107" s="31" t="s">
        <v>243</v>
      </c>
      <c r="D107" s="50" t="s">
        <v>16</v>
      </c>
      <c r="E107" s="108">
        <v>16000</v>
      </c>
      <c r="F107" s="21">
        <v>38220090</v>
      </c>
      <c r="G107" s="51">
        <v>0.12</v>
      </c>
      <c r="I107" s="99">
        <v>17600</v>
      </c>
      <c r="J107" s="100">
        <f t="shared" si="8"/>
        <v>0.1</v>
      </c>
      <c r="K107" s="121">
        <f t="shared" si="13"/>
        <v>17600</v>
      </c>
    </row>
    <row r="108" spans="1:11" s="27" customFormat="1" ht="35.1" customHeight="1">
      <c r="A108" s="55" t="s">
        <v>244</v>
      </c>
      <c r="B108" s="49" t="s">
        <v>245</v>
      </c>
      <c r="C108" s="31" t="s">
        <v>246</v>
      </c>
      <c r="D108" s="50" t="s">
        <v>16</v>
      </c>
      <c r="E108" s="108">
        <v>9200</v>
      </c>
      <c r="F108" s="21">
        <v>38220090</v>
      </c>
      <c r="G108" s="51">
        <v>0.12</v>
      </c>
      <c r="I108" s="99">
        <v>10120</v>
      </c>
      <c r="J108" s="100">
        <f t="shared" si="8"/>
        <v>0.1</v>
      </c>
      <c r="K108" s="121">
        <f t="shared" si="13"/>
        <v>10120</v>
      </c>
    </row>
    <row r="109" spans="1:11" s="27" customFormat="1" ht="35.1" customHeight="1">
      <c r="A109" s="55" t="s">
        <v>247</v>
      </c>
      <c r="B109" s="49" t="s">
        <v>248</v>
      </c>
      <c r="C109" s="31" t="s">
        <v>249</v>
      </c>
      <c r="D109" s="50" t="s">
        <v>16</v>
      </c>
      <c r="E109" s="108">
        <v>12080</v>
      </c>
      <c r="F109" s="21">
        <v>38220090</v>
      </c>
      <c r="G109" s="51">
        <v>0.12</v>
      </c>
      <c r="I109" s="99">
        <v>13288.000000000002</v>
      </c>
      <c r="J109" s="100">
        <f t="shared" si="8"/>
        <v>0.10000000000000014</v>
      </c>
      <c r="K109" s="121">
        <f t="shared" si="13"/>
        <v>13280</v>
      </c>
    </row>
    <row r="110" spans="1:11" s="27" customFormat="1" ht="35.1" customHeight="1">
      <c r="A110" s="56">
        <v>2125300021730</v>
      </c>
      <c r="B110" s="49" t="s">
        <v>250</v>
      </c>
      <c r="C110" s="31" t="s">
        <v>251</v>
      </c>
      <c r="D110" s="50" t="s">
        <v>252</v>
      </c>
      <c r="E110" s="108">
        <v>9200</v>
      </c>
      <c r="F110" s="21">
        <v>38220090</v>
      </c>
      <c r="G110" s="51">
        <v>0.12</v>
      </c>
      <c r="I110" s="99">
        <v>10120</v>
      </c>
      <c r="J110" s="100">
        <f t="shared" si="8"/>
        <v>0.1</v>
      </c>
      <c r="K110" s="121">
        <f t="shared" si="13"/>
        <v>10120</v>
      </c>
    </row>
    <row r="111" spans="1:11" s="27" customFormat="1" ht="35.1" customHeight="1">
      <c r="A111" s="56">
        <v>2125400021730</v>
      </c>
      <c r="B111" s="49" t="s">
        <v>253</v>
      </c>
      <c r="C111" s="31" t="s">
        <v>254</v>
      </c>
      <c r="D111" s="50" t="s">
        <v>252</v>
      </c>
      <c r="E111" s="108">
        <v>9200</v>
      </c>
      <c r="F111" s="21">
        <v>38220090</v>
      </c>
      <c r="G111" s="51">
        <v>0.12</v>
      </c>
      <c r="I111" s="99">
        <v>10120</v>
      </c>
      <c r="J111" s="100">
        <f t="shared" si="8"/>
        <v>0.1</v>
      </c>
      <c r="K111" s="121">
        <f t="shared" si="13"/>
        <v>10120</v>
      </c>
    </row>
    <row r="112" spans="1:11" s="27" customFormat="1" ht="20.100000000000001" customHeight="1">
      <c r="A112" s="56"/>
      <c r="B112" s="19"/>
      <c r="C112" s="29" t="s">
        <v>255</v>
      </c>
      <c r="D112" s="50"/>
      <c r="E112" s="108"/>
      <c r="F112" s="21"/>
      <c r="G112" s="51"/>
      <c r="J112" s="100"/>
      <c r="K112" s="121"/>
    </row>
    <row r="113" spans="1:11" s="27" customFormat="1" ht="35.1" customHeight="1">
      <c r="A113" s="52" t="s">
        <v>256</v>
      </c>
      <c r="B113" s="53" t="s">
        <v>257</v>
      </c>
      <c r="C113" s="54" t="s">
        <v>258</v>
      </c>
      <c r="D113" s="53" t="s">
        <v>16</v>
      </c>
      <c r="E113" s="109">
        <v>3450</v>
      </c>
      <c r="F113" s="21">
        <v>29349900</v>
      </c>
      <c r="G113" s="51">
        <v>0.18</v>
      </c>
      <c r="I113" s="99">
        <v>3795.0000000000005</v>
      </c>
      <c r="J113" s="100">
        <f t="shared" si="8"/>
        <v>0.10000000000000013</v>
      </c>
      <c r="K113" s="121">
        <f t="shared" ref="K113:K116" si="14">+FLOOR(I113,10)</f>
        <v>3790</v>
      </c>
    </row>
    <row r="114" spans="1:11" s="27" customFormat="1" ht="35.1" customHeight="1">
      <c r="A114" s="55" t="s">
        <v>259</v>
      </c>
      <c r="B114" s="49" t="s">
        <v>260</v>
      </c>
      <c r="C114" s="31" t="s">
        <v>261</v>
      </c>
      <c r="D114" s="50" t="s">
        <v>16</v>
      </c>
      <c r="E114" s="108">
        <v>12080</v>
      </c>
      <c r="F114" s="21">
        <v>29349900</v>
      </c>
      <c r="G114" s="51">
        <v>0.18</v>
      </c>
      <c r="I114" s="99">
        <v>13288.000000000002</v>
      </c>
      <c r="J114" s="100">
        <f t="shared" si="8"/>
        <v>0.10000000000000014</v>
      </c>
      <c r="K114" s="121">
        <f t="shared" si="14"/>
        <v>13280</v>
      </c>
    </row>
    <row r="115" spans="1:11" s="27" customFormat="1" ht="35.1" customHeight="1">
      <c r="A115" s="55" t="s">
        <v>262</v>
      </c>
      <c r="B115" s="49" t="s">
        <v>263</v>
      </c>
      <c r="C115" s="31" t="s">
        <v>264</v>
      </c>
      <c r="D115" s="50" t="s">
        <v>16</v>
      </c>
      <c r="E115" s="108">
        <v>37080</v>
      </c>
      <c r="F115" s="21">
        <v>29349900</v>
      </c>
      <c r="G115" s="51">
        <v>0.18</v>
      </c>
      <c r="I115" s="99">
        <v>40788</v>
      </c>
      <c r="J115" s="100">
        <f t="shared" si="8"/>
        <v>0.1</v>
      </c>
      <c r="K115" s="121">
        <f t="shared" si="14"/>
        <v>40780</v>
      </c>
    </row>
    <row r="116" spans="1:11" s="27" customFormat="1" ht="35.1" customHeight="1">
      <c r="A116" s="55" t="s">
        <v>265</v>
      </c>
      <c r="B116" s="49" t="s">
        <v>266</v>
      </c>
      <c r="C116" s="31" t="s">
        <v>267</v>
      </c>
      <c r="D116" s="50" t="s">
        <v>16</v>
      </c>
      <c r="E116" s="108">
        <v>7270</v>
      </c>
      <c r="F116" s="21">
        <v>38220090</v>
      </c>
      <c r="G116" s="51">
        <v>0.12</v>
      </c>
      <c r="I116" s="99">
        <v>7997.0000000000009</v>
      </c>
      <c r="J116" s="100">
        <f t="shared" si="8"/>
        <v>0.10000000000000013</v>
      </c>
      <c r="K116" s="121">
        <f t="shared" si="14"/>
        <v>7990</v>
      </c>
    </row>
    <row r="117" spans="1:11" ht="20.100000000000001" customHeight="1">
      <c r="A117" s="48"/>
      <c r="B117" s="19"/>
      <c r="C117" s="29" t="s">
        <v>268</v>
      </c>
      <c r="D117" s="50"/>
      <c r="E117" s="108"/>
      <c r="F117" s="21"/>
      <c r="G117" s="51"/>
      <c r="J117" s="100"/>
      <c r="K117" s="121"/>
    </row>
    <row r="118" spans="1:11" ht="35.1" customHeight="1">
      <c r="A118" s="55" t="s">
        <v>269</v>
      </c>
      <c r="B118" s="49" t="s">
        <v>270</v>
      </c>
      <c r="C118" s="31" t="s">
        <v>271</v>
      </c>
      <c r="D118" s="50" t="s">
        <v>16</v>
      </c>
      <c r="E118" s="108">
        <v>6080</v>
      </c>
      <c r="F118" s="21">
        <v>29349900</v>
      </c>
      <c r="G118" s="51">
        <v>0.18</v>
      </c>
      <c r="I118" s="99">
        <v>6688.0000000000009</v>
      </c>
      <c r="J118" s="100">
        <f t="shared" si="8"/>
        <v>0.10000000000000014</v>
      </c>
      <c r="K118" s="121">
        <f t="shared" ref="K118:K120" si="15">+FLOOR(I118,10)</f>
        <v>6680</v>
      </c>
    </row>
    <row r="119" spans="1:11" ht="35.1" customHeight="1">
      <c r="A119" s="55" t="s">
        <v>272</v>
      </c>
      <c r="B119" s="49" t="s">
        <v>273</v>
      </c>
      <c r="C119" s="31" t="s">
        <v>274</v>
      </c>
      <c r="D119" s="50" t="s">
        <v>16</v>
      </c>
      <c r="E119" s="108">
        <v>20700</v>
      </c>
      <c r="F119" s="21">
        <v>29349900</v>
      </c>
      <c r="G119" s="51">
        <v>0.18</v>
      </c>
      <c r="I119" s="99">
        <v>22770.000000000004</v>
      </c>
      <c r="J119" s="100">
        <f t="shared" si="8"/>
        <v>0.10000000000000017</v>
      </c>
      <c r="K119" s="121">
        <f t="shared" si="15"/>
        <v>22770</v>
      </c>
    </row>
    <row r="120" spans="1:11" ht="35.1" customHeight="1">
      <c r="A120" s="55" t="s">
        <v>275</v>
      </c>
      <c r="B120" s="49" t="s">
        <v>276</v>
      </c>
      <c r="C120" s="31" t="s">
        <v>277</v>
      </c>
      <c r="D120" s="50" t="s">
        <v>16</v>
      </c>
      <c r="E120" s="108">
        <v>5400</v>
      </c>
      <c r="F120" s="21">
        <v>29349900</v>
      </c>
      <c r="G120" s="51">
        <v>0.18</v>
      </c>
      <c r="I120" s="99">
        <v>5940.0000000000009</v>
      </c>
      <c r="J120" s="100">
        <f t="shared" si="8"/>
        <v>0.10000000000000017</v>
      </c>
      <c r="K120" s="121">
        <f t="shared" si="15"/>
        <v>5940</v>
      </c>
    </row>
    <row r="121" spans="1:11" ht="20.100000000000001" customHeight="1">
      <c r="A121" s="48"/>
      <c r="B121" s="19"/>
      <c r="C121" s="29" t="s">
        <v>278</v>
      </c>
      <c r="D121" s="50"/>
      <c r="E121" s="108"/>
      <c r="F121" s="21"/>
      <c r="G121" s="51"/>
      <c r="J121" s="100"/>
      <c r="K121" s="121"/>
    </row>
    <row r="122" spans="1:11" ht="35.1" customHeight="1">
      <c r="A122" s="55" t="s">
        <v>279</v>
      </c>
      <c r="B122" s="57" t="s">
        <v>280</v>
      </c>
      <c r="C122" s="23" t="s">
        <v>281</v>
      </c>
      <c r="D122" s="50" t="s">
        <v>16</v>
      </c>
      <c r="E122" s="108">
        <v>4240</v>
      </c>
      <c r="F122" s="21">
        <v>35079099</v>
      </c>
      <c r="G122" s="51">
        <v>0.18</v>
      </c>
      <c r="I122" s="99">
        <v>4664</v>
      </c>
      <c r="J122" s="100">
        <f t="shared" si="8"/>
        <v>0.1</v>
      </c>
      <c r="K122" s="121">
        <f t="shared" ref="K122:K126" si="16">+FLOOR(I122,10)</f>
        <v>4660</v>
      </c>
    </row>
    <row r="123" spans="1:11" ht="35.1" customHeight="1">
      <c r="A123" s="55" t="s">
        <v>282</v>
      </c>
      <c r="B123" s="57" t="s">
        <v>283</v>
      </c>
      <c r="C123" s="23" t="s">
        <v>284</v>
      </c>
      <c r="D123" s="50" t="s">
        <v>16</v>
      </c>
      <c r="E123" s="108">
        <v>13300</v>
      </c>
      <c r="F123" s="21">
        <v>35079099</v>
      </c>
      <c r="G123" s="51">
        <v>0.18</v>
      </c>
      <c r="I123" s="99">
        <v>14630.000000000002</v>
      </c>
      <c r="J123" s="100">
        <f t="shared" si="8"/>
        <v>0.10000000000000013</v>
      </c>
      <c r="K123" s="121">
        <f t="shared" si="16"/>
        <v>14630</v>
      </c>
    </row>
    <row r="124" spans="1:11" ht="35.1" customHeight="1">
      <c r="A124" s="55" t="s">
        <v>285</v>
      </c>
      <c r="B124" s="57" t="s">
        <v>286</v>
      </c>
      <c r="C124" s="23" t="s">
        <v>287</v>
      </c>
      <c r="D124" s="50" t="s">
        <v>16</v>
      </c>
      <c r="E124" s="108">
        <v>4400</v>
      </c>
      <c r="F124" s="21">
        <v>35079099</v>
      </c>
      <c r="G124" s="51">
        <v>0.18</v>
      </c>
      <c r="I124" s="99">
        <v>4840</v>
      </c>
      <c r="J124" s="100">
        <f t="shared" si="8"/>
        <v>0.1</v>
      </c>
      <c r="K124" s="121">
        <f t="shared" si="16"/>
        <v>4840</v>
      </c>
    </row>
    <row r="125" spans="1:11" ht="35.1" customHeight="1">
      <c r="A125" s="55" t="s">
        <v>288</v>
      </c>
      <c r="B125" s="49" t="s">
        <v>289</v>
      </c>
      <c r="C125" s="31" t="s">
        <v>290</v>
      </c>
      <c r="D125" s="50" t="s">
        <v>16</v>
      </c>
      <c r="E125" s="108">
        <v>14000</v>
      </c>
      <c r="F125" s="21">
        <v>35079099</v>
      </c>
      <c r="G125" s="51">
        <v>0.18</v>
      </c>
      <c r="I125" s="99">
        <v>15400.000000000002</v>
      </c>
      <c r="J125" s="100">
        <f t="shared" si="8"/>
        <v>0.10000000000000013</v>
      </c>
      <c r="K125" s="121">
        <f t="shared" si="16"/>
        <v>15400</v>
      </c>
    </row>
    <row r="126" spans="1:11" s="27" customFormat="1" ht="21.75" customHeight="1">
      <c r="A126" s="55" t="s">
        <v>291</v>
      </c>
      <c r="B126" s="49" t="s">
        <v>292</v>
      </c>
      <c r="C126" s="31" t="s">
        <v>293</v>
      </c>
      <c r="D126" s="50" t="s">
        <v>16</v>
      </c>
      <c r="E126" s="108">
        <v>10630</v>
      </c>
      <c r="F126" s="21">
        <v>38220090</v>
      </c>
      <c r="G126" s="51">
        <v>0.12</v>
      </c>
      <c r="I126" s="99">
        <v>11693.000000000002</v>
      </c>
      <c r="J126" s="100">
        <f t="shared" si="8"/>
        <v>0.10000000000000017</v>
      </c>
      <c r="K126" s="121">
        <f t="shared" si="16"/>
        <v>11690</v>
      </c>
    </row>
    <row r="127" spans="1:11" ht="20.100000000000001" customHeight="1">
      <c r="A127" s="55"/>
      <c r="B127" s="19"/>
      <c r="C127" s="29" t="s">
        <v>294</v>
      </c>
      <c r="D127" s="50"/>
      <c r="E127" s="108"/>
      <c r="F127" s="21"/>
      <c r="G127" s="51"/>
      <c r="J127" s="100"/>
      <c r="K127" s="121"/>
    </row>
    <row r="128" spans="1:11" ht="35.1" customHeight="1">
      <c r="A128" s="58" t="s">
        <v>295</v>
      </c>
      <c r="B128" s="49" t="s">
        <v>296</v>
      </c>
      <c r="C128" s="31" t="s">
        <v>297</v>
      </c>
      <c r="D128" s="50" t="s">
        <v>16</v>
      </c>
      <c r="E128" s="108">
        <v>3399.5</v>
      </c>
      <c r="F128" s="21">
        <v>29349900</v>
      </c>
      <c r="G128" s="51">
        <v>0.18</v>
      </c>
      <c r="I128" s="99">
        <v>3739.4500000000003</v>
      </c>
      <c r="J128" s="100">
        <f t="shared" si="8"/>
        <v>0.10000000000000007</v>
      </c>
      <c r="K128" s="121">
        <f t="shared" ref="K128:K129" si="17">+FLOOR(I128,10)</f>
        <v>3730</v>
      </c>
    </row>
    <row r="129" spans="1:11" ht="43.5" customHeight="1">
      <c r="A129" s="58" t="s">
        <v>298</v>
      </c>
      <c r="B129" s="49" t="s">
        <v>299</v>
      </c>
      <c r="C129" s="31" t="s">
        <v>300</v>
      </c>
      <c r="D129" s="50" t="s">
        <v>16</v>
      </c>
      <c r="E129" s="108">
        <v>9489.5</v>
      </c>
      <c r="F129" s="21">
        <v>38220090</v>
      </c>
      <c r="G129" s="51">
        <v>0.12</v>
      </c>
      <c r="I129" s="99">
        <v>10438.450000000001</v>
      </c>
      <c r="J129" s="100">
        <f t="shared" si="8"/>
        <v>0.10000000000000007</v>
      </c>
      <c r="K129" s="121">
        <f t="shared" si="17"/>
        <v>10430</v>
      </c>
    </row>
    <row r="130" spans="1:11" ht="20.100000000000001" customHeight="1">
      <c r="A130" s="59"/>
      <c r="B130" s="19"/>
      <c r="C130" s="20" t="s">
        <v>301</v>
      </c>
      <c r="D130" s="50"/>
      <c r="E130" s="108"/>
      <c r="F130" s="21"/>
      <c r="G130" s="51"/>
      <c r="J130" s="100"/>
      <c r="K130" s="121"/>
    </row>
    <row r="131" spans="1:11" ht="20.25" customHeight="1">
      <c r="A131" s="55" t="s">
        <v>302</v>
      </c>
      <c r="B131" s="49" t="s">
        <v>303</v>
      </c>
      <c r="C131" s="31" t="s">
        <v>304</v>
      </c>
      <c r="D131" s="50" t="s">
        <v>16</v>
      </c>
      <c r="E131" s="108">
        <v>41250</v>
      </c>
      <c r="F131" s="21">
        <v>29349900</v>
      </c>
      <c r="G131" s="51">
        <v>0.18</v>
      </c>
      <c r="I131" s="99">
        <v>45375.000000000007</v>
      </c>
      <c r="J131" s="100">
        <f t="shared" si="8"/>
        <v>0.10000000000000017</v>
      </c>
      <c r="K131" s="121">
        <f t="shared" ref="K131:K133" si="18">+FLOOR(I131,10)</f>
        <v>45370</v>
      </c>
    </row>
    <row r="132" spans="1:11" ht="20.25" customHeight="1">
      <c r="A132" s="55" t="s">
        <v>305</v>
      </c>
      <c r="B132" s="49" t="s">
        <v>306</v>
      </c>
      <c r="C132" s="31" t="s">
        <v>307</v>
      </c>
      <c r="D132" s="50" t="s">
        <v>16</v>
      </c>
      <c r="E132" s="108">
        <v>41250</v>
      </c>
      <c r="F132" s="21">
        <v>29349900</v>
      </c>
      <c r="G132" s="51">
        <v>0.18</v>
      </c>
      <c r="I132" s="99">
        <v>45375.000000000007</v>
      </c>
      <c r="J132" s="100">
        <f t="shared" si="8"/>
        <v>0.10000000000000017</v>
      </c>
      <c r="K132" s="121">
        <f t="shared" si="18"/>
        <v>45370</v>
      </c>
    </row>
    <row r="133" spans="1:11" ht="20.25" customHeight="1">
      <c r="A133" s="55" t="s">
        <v>308</v>
      </c>
      <c r="B133" s="49" t="s">
        <v>309</v>
      </c>
      <c r="C133" s="31" t="s">
        <v>310</v>
      </c>
      <c r="D133" s="50" t="s">
        <v>16</v>
      </c>
      <c r="E133" s="108">
        <v>41250</v>
      </c>
      <c r="F133" s="21">
        <v>29349900</v>
      </c>
      <c r="G133" s="51">
        <v>0.18</v>
      </c>
      <c r="I133" s="99">
        <v>45375.000000000007</v>
      </c>
      <c r="J133" s="100">
        <f t="shared" si="8"/>
        <v>0.10000000000000017</v>
      </c>
      <c r="K133" s="121">
        <f t="shared" si="18"/>
        <v>45370</v>
      </c>
    </row>
    <row r="134" spans="1:11" ht="20.100000000000001" customHeight="1">
      <c r="A134" s="50"/>
      <c r="B134" s="19"/>
      <c r="C134" s="20" t="s">
        <v>311</v>
      </c>
      <c r="D134" s="50"/>
      <c r="E134" s="108"/>
      <c r="F134" s="21"/>
      <c r="G134" s="51"/>
      <c r="J134" s="100"/>
      <c r="K134" s="121"/>
    </row>
    <row r="135" spans="1:11" ht="17.25" customHeight="1">
      <c r="A135" s="55" t="s">
        <v>312</v>
      </c>
      <c r="B135" s="49" t="s">
        <v>313</v>
      </c>
      <c r="C135" s="31" t="s">
        <v>314</v>
      </c>
      <c r="D135" s="50" t="s">
        <v>315</v>
      </c>
      <c r="E135" s="108">
        <v>4580</v>
      </c>
      <c r="F135" s="21">
        <v>29349900</v>
      </c>
      <c r="G135" s="51">
        <v>0.18</v>
      </c>
      <c r="I135" s="99">
        <v>5038</v>
      </c>
      <c r="J135" s="100">
        <f t="shared" si="8"/>
        <v>0.1</v>
      </c>
      <c r="K135" s="121">
        <f t="shared" ref="K135:K140" si="19">+FLOOR(I135,10)</f>
        <v>5030</v>
      </c>
    </row>
    <row r="136" spans="1:11" ht="17.25" customHeight="1">
      <c r="A136" s="55" t="s">
        <v>316</v>
      </c>
      <c r="B136" s="49" t="s">
        <v>317</v>
      </c>
      <c r="C136" s="31" t="s">
        <v>318</v>
      </c>
      <c r="D136" s="50" t="s">
        <v>16</v>
      </c>
      <c r="E136" s="108">
        <v>3160</v>
      </c>
      <c r="F136" s="21">
        <v>29349900</v>
      </c>
      <c r="G136" s="51">
        <v>0.18</v>
      </c>
      <c r="I136" s="99">
        <v>3476.0000000000005</v>
      </c>
      <c r="J136" s="100">
        <f t="shared" si="8"/>
        <v>0.10000000000000014</v>
      </c>
      <c r="K136" s="121">
        <f t="shared" si="19"/>
        <v>3470</v>
      </c>
    </row>
    <row r="137" spans="1:11" ht="17.25" customHeight="1">
      <c r="A137" s="55" t="s">
        <v>319</v>
      </c>
      <c r="B137" s="49" t="s">
        <v>320</v>
      </c>
      <c r="C137" s="31" t="s">
        <v>321</v>
      </c>
      <c r="D137" s="50" t="s">
        <v>16</v>
      </c>
      <c r="E137" s="108">
        <v>10530</v>
      </c>
      <c r="F137" s="21">
        <v>29349900</v>
      </c>
      <c r="G137" s="51">
        <v>0.18</v>
      </c>
      <c r="I137" s="99">
        <v>11583.000000000002</v>
      </c>
      <c r="J137" s="100">
        <f t="shared" ref="J137:J200" si="20">(I137-E137)/E137</f>
        <v>0.10000000000000017</v>
      </c>
      <c r="K137" s="121">
        <f t="shared" si="19"/>
        <v>11580</v>
      </c>
    </row>
    <row r="138" spans="1:11" ht="17.25" customHeight="1">
      <c r="A138" s="55" t="s">
        <v>322</v>
      </c>
      <c r="B138" s="49" t="s">
        <v>323</v>
      </c>
      <c r="C138" s="31" t="s">
        <v>324</v>
      </c>
      <c r="D138" s="50" t="s">
        <v>325</v>
      </c>
      <c r="E138" s="108">
        <v>3580</v>
      </c>
      <c r="F138" s="21">
        <v>29349900</v>
      </c>
      <c r="G138" s="51">
        <v>0.18</v>
      </c>
      <c r="I138" s="99">
        <v>3938.0000000000005</v>
      </c>
      <c r="J138" s="100">
        <f t="shared" si="20"/>
        <v>0.10000000000000013</v>
      </c>
      <c r="K138" s="121">
        <f t="shared" si="19"/>
        <v>3930</v>
      </c>
    </row>
    <row r="139" spans="1:11" ht="17.25" customHeight="1">
      <c r="A139" s="55" t="s">
        <v>326</v>
      </c>
      <c r="B139" s="57" t="s">
        <v>327</v>
      </c>
      <c r="C139" s="23" t="s">
        <v>328</v>
      </c>
      <c r="D139" s="59" t="s">
        <v>325</v>
      </c>
      <c r="E139" s="110">
        <v>21390</v>
      </c>
      <c r="F139" s="21">
        <v>29349900</v>
      </c>
      <c r="G139" s="51">
        <v>0.18</v>
      </c>
      <c r="I139" s="99">
        <v>23529.000000000004</v>
      </c>
      <c r="J139" s="100">
        <f t="shared" si="20"/>
        <v>0.10000000000000017</v>
      </c>
      <c r="K139" s="121">
        <f t="shared" si="19"/>
        <v>23520</v>
      </c>
    </row>
    <row r="140" spans="1:11" ht="17.25" customHeight="1">
      <c r="A140" s="55" t="s">
        <v>329</v>
      </c>
      <c r="B140" s="57" t="s">
        <v>330</v>
      </c>
      <c r="C140" s="23" t="s">
        <v>331</v>
      </c>
      <c r="D140" s="59" t="s">
        <v>325</v>
      </c>
      <c r="E140" s="110">
        <v>17250</v>
      </c>
      <c r="F140" s="21">
        <v>29349900</v>
      </c>
      <c r="G140" s="51">
        <v>0.18</v>
      </c>
      <c r="I140" s="99">
        <v>18975</v>
      </c>
      <c r="J140" s="100">
        <f t="shared" si="20"/>
        <v>0.1</v>
      </c>
      <c r="K140" s="121">
        <f t="shared" si="19"/>
        <v>18970</v>
      </c>
    </row>
    <row r="141" spans="1:11" ht="20.100000000000001" customHeight="1">
      <c r="A141" s="59"/>
      <c r="B141" s="19"/>
      <c r="C141" s="20" t="s">
        <v>332</v>
      </c>
      <c r="D141" s="50"/>
      <c r="E141" s="108"/>
      <c r="F141" s="21"/>
      <c r="G141" s="51"/>
      <c r="J141" s="100"/>
      <c r="K141" s="121"/>
    </row>
    <row r="142" spans="1:11" ht="18.75" customHeight="1">
      <c r="A142" s="55" t="s">
        <v>333</v>
      </c>
      <c r="B142" s="49" t="s">
        <v>334</v>
      </c>
      <c r="C142" s="31" t="s">
        <v>335</v>
      </c>
      <c r="D142" s="50" t="s">
        <v>16</v>
      </c>
      <c r="E142" s="108">
        <v>1940</v>
      </c>
      <c r="F142" s="21">
        <v>29349900</v>
      </c>
      <c r="G142" s="51">
        <v>0.18</v>
      </c>
      <c r="I142" s="99">
        <v>2134</v>
      </c>
      <c r="J142" s="100">
        <f t="shared" si="20"/>
        <v>0.1</v>
      </c>
      <c r="K142" s="121">
        <f t="shared" ref="K142:K145" si="21">+FLOOR(I142,10)</f>
        <v>2130</v>
      </c>
    </row>
    <row r="143" spans="1:11" ht="18.75" customHeight="1">
      <c r="A143" s="55" t="s">
        <v>336</v>
      </c>
      <c r="B143" s="49" t="s">
        <v>337</v>
      </c>
      <c r="C143" s="31" t="s">
        <v>338</v>
      </c>
      <c r="D143" s="50" t="s">
        <v>16</v>
      </c>
      <c r="E143" s="108">
        <v>4830</v>
      </c>
      <c r="F143" s="21">
        <v>29349900</v>
      </c>
      <c r="G143" s="51">
        <v>0.18</v>
      </c>
      <c r="I143" s="99">
        <v>5313</v>
      </c>
      <c r="J143" s="100">
        <f t="shared" si="20"/>
        <v>0.1</v>
      </c>
      <c r="K143" s="121">
        <f t="shared" si="21"/>
        <v>5310</v>
      </c>
    </row>
    <row r="144" spans="1:11" ht="18.75" customHeight="1">
      <c r="A144" s="55" t="s">
        <v>339</v>
      </c>
      <c r="B144" s="49" t="s">
        <v>340</v>
      </c>
      <c r="C144" s="31" t="s">
        <v>341</v>
      </c>
      <c r="D144" s="50" t="s">
        <v>16</v>
      </c>
      <c r="E144" s="108">
        <v>10680</v>
      </c>
      <c r="F144" s="21">
        <v>29349900</v>
      </c>
      <c r="G144" s="51">
        <v>0.18</v>
      </c>
      <c r="I144" s="99">
        <v>11748.000000000002</v>
      </c>
      <c r="J144" s="100">
        <f t="shared" si="20"/>
        <v>0.10000000000000017</v>
      </c>
      <c r="K144" s="121">
        <f t="shared" si="21"/>
        <v>11740</v>
      </c>
    </row>
    <row r="145" spans="1:11" ht="18.75" customHeight="1">
      <c r="A145" s="55" t="s">
        <v>342</v>
      </c>
      <c r="B145" s="49" t="s">
        <v>343</v>
      </c>
      <c r="C145" s="31" t="s">
        <v>344</v>
      </c>
      <c r="D145" s="50" t="s">
        <v>16</v>
      </c>
      <c r="E145" s="108">
        <v>8450</v>
      </c>
      <c r="F145" s="21">
        <v>29349900</v>
      </c>
      <c r="G145" s="51">
        <v>0.18</v>
      </c>
      <c r="I145" s="99">
        <v>9295</v>
      </c>
      <c r="J145" s="100">
        <f t="shared" si="20"/>
        <v>0.1</v>
      </c>
      <c r="K145" s="121">
        <f t="shared" si="21"/>
        <v>9290</v>
      </c>
    </row>
    <row r="146" spans="1:11" ht="20.100000000000001" customHeight="1">
      <c r="A146" s="59"/>
      <c r="B146" s="19"/>
      <c r="C146" s="20" t="s">
        <v>345</v>
      </c>
      <c r="D146" s="50"/>
      <c r="E146" s="108"/>
      <c r="F146" s="21"/>
      <c r="G146" s="51"/>
      <c r="J146" s="100"/>
      <c r="K146" s="121"/>
    </row>
    <row r="147" spans="1:11" ht="35.1" customHeight="1">
      <c r="A147" s="55" t="s">
        <v>346</v>
      </c>
      <c r="B147" s="49" t="s">
        <v>347</v>
      </c>
      <c r="C147" s="31" t="s">
        <v>348</v>
      </c>
      <c r="D147" s="50" t="s">
        <v>16</v>
      </c>
      <c r="E147" s="108">
        <v>2700</v>
      </c>
      <c r="F147" s="21">
        <v>29349900</v>
      </c>
      <c r="G147" s="51">
        <v>0.18</v>
      </c>
      <c r="I147" s="99">
        <v>2970.0000000000005</v>
      </c>
      <c r="J147" s="100">
        <f t="shared" si="20"/>
        <v>0.10000000000000017</v>
      </c>
      <c r="K147" s="121">
        <f t="shared" ref="K147:K150" si="22">+FLOOR(I147,10)</f>
        <v>2970</v>
      </c>
    </row>
    <row r="148" spans="1:11" ht="35.1" customHeight="1">
      <c r="A148" s="55" t="s">
        <v>349</v>
      </c>
      <c r="B148" s="49" t="s">
        <v>350</v>
      </c>
      <c r="C148" s="31" t="s">
        <v>351</v>
      </c>
      <c r="D148" s="50" t="s">
        <v>16</v>
      </c>
      <c r="E148" s="108">
        <v>2700</v>
      </c>
      <c r="F148" s="21">
        <v>29349900</v>
      </c>
      <c r="G148" s="51">
        <v>0.18</v>
      </c>
      <c r="I148" s="99">
        <v>2970.0000000000005</v>
      </c>
      <c r="J148" s="100">
        <f t="shared" si="20"/>
        <v>0.10000000000000017</v>
      </c>
      <c r="K148" s="121">
        <f t="shared" si="22"/>
        <v>2970</v>
      </c>
    </row>
    <row r="149" spans="1:11" ht="35.1" customHeight="1">
      <c r="A149" s="55" t="s">
        <v>352</v>
      </c>
      <c r="B149" s="49" t="s">
        <v>353</v>
      </c>
      <c r="C149" s="31" t="s">
        <v>354</v>
      </c>
      <c r="D149" s="50" t="s">
        <v>16</v>
      </c>
      <c r="E149" s="108">
        <v>2700</v>
      </c>
      <c r="F149" s="21">
        <v>29349900</v>
      </c>
      <c r="G149" s="51">
        <v>0.18</v>
      </c>
      <c r="I149" s="99">
        <v>2970.0000000000005</v>
      </c>
      <c r="J149" s="100">
        <f t="shared" si="20"/>
        <v>0.10000000000000017</v>
      </c>
      <c r="K149" s="121">
        <f t="shared" si="22"/>
        <v>2970</v>
      </c>
    </row>
    <row r="150" spans="1:11" ht="35.1" customHeight="1">
      <c r="A150" s="55" t="s">
        <v>355</v>
      </c>
      <c r="B150" s="49" t="s">
        <v>356</v>
      </c>
      <c r="C150" s="31" t="s">
        <v>357</v>
      </c>
      <c r="D150" s="50" t="s">
        <v>16</v>
      </c>
      <c r="E150" s="108">
        <v>2700</v>
      </c>
      <c r="F150" s="21">
        <v>29349900</v>
      </c>
      <c r="G150" s="51">
        <v>0.18</v>
      </c>
      <c r="I150" s="99">
        <v>2970.0000000000005</v>
      </c>
      <c r="J150" s="100">
        <f t="shared" si="20"/>
        <v>0.10000000000000017</v>
      </c>
      <c r="K150" s="121">
        <f t="shared" si="22"/>
        <v>2970</v>
      </c>
    </row>
    <row r="151" spans="1:11" ht="20.100000000000001" customHeight="1">
      <c r="A151" s="59"/>
      <c r="B151" s="19"/>
      <c r="C151" s="20" t="s">
        <v>358</v>
      </c>
      <c r="D151" s="50"/>
      <c r="E151" s="108"/>
      <c r="F151" s="21"/>
      <c r="G151" s="51"/>
      <c r="J151" s="100"/>
      <c r="K151" s="121"/>
    </row>
    <row r="152" spans="1:11" ht="36.75" customHeight="1">
      <c r="A152" s="59"/>
      <c r="B152" s="19"/>
      <c r="C152" s="20" t="s">
        <v>359</v>
      </c>
      <c r="D152" s="50"/>
      <c r="E152" s="108"/>
      <c r="F152" s="21"/>
      <c r="G152" s="51"/>
      <c r="J152" s="100"/>
      <c r="K152" s="121"/>
    </row>
    <row r="153" spans="1:11" ht="20.100000000000001" customHeight="1">
      <c r="A153" s="59"/>
      <c r="B153" s="19"/>
      <c r="C153" s="20" t="s">
        <v>360</v>
      </c>
      <c r="D153" s="50"/>
      <c r="E153" s="108"/>
      <c r="F153" s="21"/>
      <c r="G153" s="51"/>
      <c r="J153" s="100"/>
      <c r="K153" s="121"/>
    </row>
    <row r="154" spans="1:11" ht="35.1" customHeight="1">
      <c r="A154" s="55" t="s">
        <v>361</v>
      </c>
      <c r="B154" s="57" t="s">
        <v>362</v>
      </c>
      <c r="C154" s="23" t="s">
        <v>363</v>
      </c>
      <c r="D154" s="59" t="s">
        <v>16</v>
      </c>
      <c r="E154" s="110">
        <v>15050</v>
      </c>
      <c r="F154" s="21">
        <v>38220090</v>
      </c>
      <c r="G154" s="51">
        <v>0.12</v>
      </c>
      <c r="I154" s="99">
        <v>16555</v>
      </c>
      <c r="J154" s="100">
        <f t="shared" si="20"/>
        <v>0.1</v>
      </c>
      <c r="K154" s="121">
        <f t="shared" ref="K154:K155" si="23">+FLOOR(I154,10)</f>
        <v>16550</v>
      </c>
    </row>
    <row r="155" spans="1:11" ht="35.1" customHeight="1">
      <c r="A155" s="55" t="s">
        <v>364</v>
      </c>
      <c r="B155" s="57" t="s">
        <v>365</v>
      </c>
      <c r="C155" s="23" t="s">
        <v>366</v>
      </c>
      <c r="D155" s="59" t="s">
        <v>16</v>
      </c>
      <c r="E155" s="110">
        <v>42640</v>
      </c>
      <c r="F155" s="21">
        <v>38220090</v>
      </c>
      <c r="G155" s="51">
        <v>0.12</v>
      </c>
      <c r="I155" s="99">
        <v>46904.000000000007</v>
      </c>
      <c r="J155" s="100">
        <f t="shared" si="20"/>
        <v>0.10000000000000017</v>
      </c>
      <c r="K155" s="121">
        <f t="shared" si="23"/>
        <v>46900</v>
      </c>
    </row>
    <row r="156" spans="1:11" ht="20.100000000000001" customHeight="1">
      <c r="A156" s="60"/>
      <c r="B156" s="19"/>
      <c r="C156" s="20" t="s">
        <v>367</v>
      </c>
      <c r="D156" s="50"/>
      <c r="E156" s="108"/>
      <c r="F156" s="21"/>
      <c r="G156" s="51"/>
      <c r="J156" s="100"/>
      <c r="K156" s="121"/>
    </row>
    <row r="157" spans="1:11" ht="20.100000000000001" customHeight="1">
      <c r="A157" s="60"/>
      <c r="B157" s="19"/>
      <c r="C157" s="20" t="s">
        <v>368</v>
      </c>
      <c r="D157" s="50"/>
      <c r="E157" s="108"/>
      <c r="F157" s="21"/>
      <c r="G157" s="51"/>
      <c r="J157" s="100"/>
      <c r="K157" s="121"/>
    </row>
    <row r="158" spans="1:11" ht="35.1" customHeight="1">
      <c r="A158" s="55" t="s">
        <v>369</v>
      </c>
      <c r="B158" s="57" t="s">
        <v>370</v>
      </c>
      <c r="C158" s="23" t="s">
        <v>371</v>
      </c>
      <c r="D158" s="50" t="s">
        <v>16</v>
      </c>
      <c r="E158" s="108">
        <v>22770</v>
      </c>
      <c r="F158" s="21">
        <v>38220090</v>
      </c>
      <c r="G158" s="51">
        <v>0.12</v>
      </c>
      <c r="I158" s="99">
        <v>25047.000000000004</v>
      </c>
      <c r="J158" s="100">
        <f t="shared" si="20"/>
        <v>0.10000000000000016</v>
      </c>
      <c r="K158" s="121">
        <f>+FLOOR(I158,10)</f>
        <v>25040</v>
      </c>
    </row>
    <row r="159" spans="1:11" ht="40.5" customHeight="1">
      <c r="A159" s="60"/>
      <c r="B159" s="19"/>
      <c r="C159" s="20" t="s">
        <v>372</v>
      </c>
      <c r="D159" s="50"/>
      <c r="E159" s="108"/>
      <c r="F159" s="21"/>
      <c r="G159" s="51"/>
      <c r="J159" s="100"/>
      <c r="K159" s="121"/>
    </row>
    <row r="160" spans="1:11" ht="35.1" customHeight="1">
      <c r="A160" s="55" t="s">
        <v>373</v>
      </c>
      <c r="B160" s="49" t="s">
        <v>374</v>
      </c>
      <c r="C160" s="31" t="s">
        <v>375</v>
      </c>
      <c r="D160" s="50" t="s">
        <v>16</v>
      </c>
      <c r="E160" s="108">
        <v>18890</v>
      </c>
      <c r="F160" s="21">
        <v>38220090</v>
      </c>
      <c r="G160" s="51">
        <v>0.12</v>
      </c>
      <c r="I160" s="99">
        <v>20779</v>
      </c>
      <c r="J160" s="100">
        <f t="shared" si="20"/>
        <v>0.1</v>
      </c>
      <c r="K160" s="121">
        <f t="shared" ref="K160:K163" si="24">+FLOOR(I160,10)</f>
        <v>20770</v>
      </c>
    </row>
    <row r="161" spans="1:12" ht="35.1" customHeight="1">
      <c r="A161" s="55" t="s">
        <v>376</v>
      </c>
      <c r="B161" s="49" t="s">
        <v>377</v>
      </c>
      <c r="C161" s="31" t="s">
        <v>378</v>
      </c>
      <c r="D161" s="50" t="s">
        <v>16</v>
      </c>
      <c r="E161" s="108">
        <v>33880</v>
      </c>
      <c r="F161" s="21">
        <v>38220090</v>
      </c>
      <c r="G161" s="51">
        <v>0.12</v>
      </c>
      <c r="I161" s="99">
        <v>37268</v>
      </c>
      <c r="J161" s="100">
        <f t="shared" si="20"/>
        <v>0.1</v>
      </c>
      <c r="K161" s="121">
        <f t="shared" si="24"/>
        <v>37260</v>
      </c>
    </row>
    <row r="162" spans="1:12" ht="35.1" customHeight="1">
      <c r="A162" s="55" t="s">
        <v>379</v>
      </c>
      <c r="B162" s="49" t="s">
        <v>380</v>
      </c>
      <c r="C162" s="31" t="s">
        <v>381</v>
      </c>
      <c r="D162" s="50" t="s">
        <v>16</v>
      </c>
      <c r="E162" s="108">
        <v>24340</v>
      </c>
      <c r="F162" s="21">
        <v>38220090</v>
      </c>
      <c r="G162" s="51">
        <v>0.12</v>
      </c>
      <c r="I162" s="99">
        <v>26774.000000000004</v>
      </c>
      <c r="J162" s="100">
        <f t="shared" si="20"/>
        <v>0.10000000000000014</v>
      </c>
      <c r="K162" s="121">
        <f t="shared" si="24"/>
        <v>26770</v>
      </c>
    </row>
    <row r="163" spans="1:12" ht="35.1" customHeight="1">
      <c r="A163" s="55" t="s">
        <v>382</v>
      </c>
      <c r="B163" s="49" t="s">
        <v>383</v>
      </c>
      <c r="C163" s="31" t="s">
        <v>384</v>
      </c>
      <c r="D163" s="50" t="s">
        <v>16</v>
      </c>
      <c r="E163" s="108">
        <v>16450</v>
      </c>
      <c r="F163" s="21">
        <v>38220090</v>
      </c>
      <c r="G163" s="51">
        <v>0.12</v>
      </c>
      <c r="I163" s="99">
        <v>18095</v>
      </c>
      <c r="J163" s="100">
        <f t="shared" si="20"/>
        <v>0.1</v>
      </c>
      <c r="K163" s="121">
        <f t="shared" si="24"/>
        <v>18090</v>
      </c>
    </row>
    <row r="164" spans="1:12" ht="20.100000000000001" customHeight="1">
      <c r="A164" s="59"/>
      <c r="B164" s="19"/>
      <c r="C164" s="20" t="s">
        <v>385</v>
      </c>
      <c r="D164" s="50"/>
      <c r="E164" s="108"/>
      <c r="F164" s="21"/>
      <c r="G164" s="51"/>
      <c r="J164" s="100"/>
      <c r="K164" s="121"/>
    </row>
    <row r="165" spans="1:12" ht="35.1" customHeight="1">
      <c r="A165" s="55" t="s">
        <v>386</v>
      </c>
      <c r="B165" s="49" t="s">
        <v>387</v>
      </c>
      <c r="C165" s="31" t="s">
        <v>388</v>
      </c>
      <c r="D165" s="50" t="s">
        <v>252</v>
      </c>
      <c r="E165" s="110">
        <v>8480</v>
      </c>
      <c r="F165" s="21">
        <v>38220090</v>
      </c>
      <c r="G165" s="51">
        <v>0.12</v>
      </c>
      <c r="I165" s="99">
        <v>9328</v>
      </c>
      <c r="J165" s="100">
        <f t="shared" si="20"/>
        <v>0.1</v>
      </c>
      <c r="K165" s="121">
        <f t="shared" ref="K165:K166" si="25">+FLOOR(I165,10)</f>
        <v>9320</v>
      </c>
    </row>
    <row r="166" spans="1:12" ht="35.1" customHeight="1">
      <c r="A166" s="55" t="s">
        <v>389</v>
      </c>
      <c r="B166" s="49" t="s">
        <v>390</v>
      </c>
      <c r="C166" s="31" t="s">
        <v>391</v>
      </c>
      <c r="D166" s="50" t="s">
        <v>252</v>
      </c>
      <c r="E166" s="108">
        <v>23290</v>
      </c>
      <c r="F166" s="21">
        <v>38220090</v>
      </c>
      <c r="G166" s="51">
        <v>0.12</v>
      </c>
      <c r="I166" s="99">
        <v>25619.000000000004</v>
      </c>
      <c r="J166" s="100">
        <f t="shared" si="20"/>
        <v>0.10000000000000016</v>
      </c>
      <c r="K166" s="121">
        <f t="shared" si="25"/>
        <v>25610</v>
      </c>
    </row>
    <row r="167" spans="1:12" s="7" customFormat="1" ht="20.100000000000001" customHeight="1">
      <c r="A167" s="59"/>
      <c r="B167" s="19"/>
      <c r="C167" s="20" t="s">
        <v>392</v>
      </c>
      <c r="D167" s="50"/>
      <c r="E167" s="108"/>
      <c r="F167" s="21"/>
      <c r="G167" s="51"/>
      <c r="J167" s="100"/>
      <c r="K167" s="121"/>
    </row>
    <row r="168" spans="1:12" ht="35.1" customHeight="1">
      <c r="A168" s="55" t="s">
        <v>393</v>
      </c>
      <c r="B168" s="49" t="s">
        <v>394</v>
      </c>
      <c r="C168" s="23" t="s">
        <v>395</v>
      </c>
      <c r="D168" s="50" t="s">
        <v>16</v>
      </c>
      <c r="E168" s="108">
        <v>5470</v>
      </c>
      <c r="F168" s="21">
        <v>35079099</v>
      </c>
      <c r="G168" s="51">
        <v>0.18</v>
      </c>
      <c r="I168" s="99">
        <v>6017.0000000000009</v>
      </c>
      <c r="J168" s="100">
        <f t="shared" si="20"/>
        <v>0.10000000000000017</v>
      </c>
      <c r="K168" s="121">
        <f t="shared" ref="K168:K181" si="26">+FLOOR(I168,10)</f>
        <v>6010</v>
      </c>
    </row>
    <row r="169" spans="1:12" s="27" customFormat="1" ht="35.1" customHeight="1">
      <c r="A169" s="55" t="s">
        <v>396</v>
      </c>
      <c r="B169" s="49" t="s">
        <v>397</v>
      </c>
      <c r="C169" s="23" t="s">
        <v>398</v>
      </c>
      <c r="D169" s="50" t="s">
        <v>16</v>
      </c>
      <c r="E169" s="108">
        <v>5439.5</v>
      </c>
      <c r="F169" s="21">
        <v>35079099</v>
      </c>
      <c r="G169" s="51">
        <v>0.18</v>
      </c>
      <c r="I169" s="99">
        <v>5983.4500000000007</v>
      </c>
      <c r="J169" s="100">
        <f t="shared" si="20"/>
        <v>0.10000000000000013</v>
      </c>
      <c r="K169" s="121">
        <f t="shared" si="26"/>
        <v>5980</v>
      </c>
    </row>
    <row r="170" spans="1:12" s="27" customFormat="1" ht="35.1" customHeight="1">
      <c r="A170" s="55" t="s">
        <v>399</v>
      </c>
      <c r="B170" s="49" t="s">
        <v>400</v>
      </c>
      <c r="C170" s="23" t="s">
        <v>401</v>
      </c>
      <c r="D170" s="50" t="s">
        <v>16</v>
      </c>
      <c r="E170" s="108">
        <v>8650</v>
      </c>
      <c r="F170" s="21">
        <v>35079099</v>
      </c>
      <c r="G170" s="51">
        <v>0.18</v>
      </c>
      <c r="I170" s="99">
        <v>9515</v>
      </c>
      <c r="J170" s="100">
        <f t="shared" si="20"/>
        <v>0.1</v>
      </c>
      <c r="K170" s="121">
        <f t="shared" si="26"/>
        <v>9510</v>
      </c>
    </row>
    <row r="171" spans="1:12" ht="35.1" customHeight="1">
      <c r="A171" s="61" t="s">
        <v>402</v>
      </c>
      <c r="B171" s="49" t="s">
        <v>403</v>
      </c>
      <c r="C171" s="44" t="s">
        <v>404</v>
      </c>
      <c r="D171" s="50" t="s">
        <v>16</v>
      </c>
      <c r="E171" s="108">
        <v>6000</v>
      </c>
      <c r="F171" s="21">
        <v>35079099</v>
      </c>
      <c r="G171" s="51">
        <v>0.18</v>
      </c>
      <c r="I171" s="99">
        <v>6600.0000000000009</v>
      </c>
      <c r="J171" s="100">
        <f t="shared" si="20"/>
        <v>0.10000000000000016</v>
      </c>
      <c r="K171" s="121">
        <f t="shared" si="26"/>
        <v>6600</v>
      </c>
    </row>
    <row r="172" spans="1:12" ht="19.5" customHeight="1">
      <c r="A172" s="61" t="s">
        <v>405</v>
      </c>
      <c r="B172" s="49" t="s">
        <v>406</v>
      </c>
      <c r="C172" s="44" t="s">
        <v>407</v>
      </c>
      <c r="D172" s="50" t="s">
        <v>16</v>
      </c>
      <c r="E172" s="108">
        <v>22000</v>
      </c>
      <c r="F172" s="21">
        <v>35079099</v>
      </c>
      <c r="G172" s="51">
        <v>0.18</v>
      </c>
      <c r="I172" s="99">
        <v>24200.000000000004</v>
      </c>
      <c r="J172" s="100">
        <f t="shared" si="20"/>
        <v>0.10000000000000017</v>
      </c>
      <c r="K172" s="121">
        <f t="shared" si="26"/>
        <v>24200</v>
      </c>
    </row>
    <row r="173" spans="1:12" ht="35.1" customHeight="1">
      <c r="A173" s="61" t="s">
        <v>408</v>
      </c>
      <c r="B173" s="49" t="s">
        <v>409</v>
      </c>
      <c r="C173" s="44" t="s">
        <v>410</v>
      </c>
      <c r="D173" s="50" t="s">
        <v>16</v>
      </c>
      <c r="E173" s="108">
        <v>36000</v>
      </c>
      <c r="F173" s="21">
        <v>35079099</v>
      </c>
      <c r="G173" s="51">
        <v>0.18</v>
      </c>
      <c r="I173" s="99">
        <v>39600</v>
      </c>
      <c r="J173" s="100">
        <f t="shared" si="20"/>
        <v>0.1</v>
      </c>
      <c r="K173" s="121">
        <f t="shared" si="26"/>
        <v>39600</v>
      </c>
    </row>
    <row r="174" spans="1:12" ht="35.1" customHeight="1">
      <c r="A174" s="61" t="s">
        <v>411</v>
      </c>
      <c r="B174" s="49" t="s">
        <v>412</v>
      </c>
      <c r="C174" s="62" t="s">
        <v>413</v>
      </c>
      <c r="D174" s="50" t="s">
        <v>16</v>
      </c>
      <c r="E174" s="108">
        <v>10000</v>
      </c>
      <c r="F174" s="21">
        <v>35079099</v>
      </c>
      <c r="G174" s="51">
        <v>0.18</v>
      </c>
      <c r="I174" s="99">
        <v>11000</v>
      </c>
      <c r="J174" s="100">
        <f t="shared" si="20"/>
        <v>0.1</v>
      </c>
      <c r="K174" s="121">
        <f t="shared" si="26"/>
        <v>11000</v>
      </c>
    </row>
    <row r="175" spans="1:12" ht="35.1" customHeight="1">
      <c r="A175" s="61" t="s">
        <v>414</v>
      </c>
      <c r="B175" s="49" t="s">
        <v>415</v>
      </c>
      <c r="C175" s="62" t="s">
        <v>416</v>
      </c>
      <c r="D175" s="50" t="s">
        <v>16</v>
      </c>
      <c r="E175" s="108">
        <v>36000</v>
      </c>
      <c r="F175" s="21">
        <v>35079099</v>
      </c>
      <c r="G175" s="51">
        <v>0.18</v>
      </c>
      <c r="I175" s="99">
        <v>39600</v>
      </c>
      <c r="J175" s="100">
        <f t="shared" si="20"/>
        <v>0.1</v>
      </c>
      <c r="K175" s="121">
        <f t="shared" si="26"/>
        <v>39600</v>
      </c>
    </row>
    <row r="176" spans="1:12" ht="17.25" customHeight="1">
      <c r="A176" s="55" t="s">
        <v>417</v>
      </c>
      <c r="B176" s="49" t="s">
        <v>418</v>
      </c>
      <c r="C176" s="23" t="s">
        <v>419</v>
      </c>
      <c r="D176" s="50" t="s">
        <v>16</v>
      </c>
      <c r="E176" s="108">
        <v>19000</v>
      </c>
      <c r="F176" s="21">
        <v>38220090</v>
      </c>
      <c r="G176" s="51">
        <v>0.12</v>
      </c>
      <c r="I176" s="99">
        <v>20900</v>
      </c>
      <c r="J176" s="100">
        <f t="shared" si="20"/>
        <v>0.1</v>
      </c>
      <c r="K176" s="121">
        <f t="shared" si="26"/>
        <v>20900</v>
      </c>
      <c r="L176" s="3" t="s">
        <v>2369</v>
      </c>
    </row>
    <row r="177" spans="1:12" ht="17.25" customHeight="1">
      <c r="A177" s="55" t="s">
        <v>420</v>
      </c>
      <c r="B177" s="49" t="s">
        <v>421</v>
      </c>
      <c r="C177" s="31" t="s">
        <v>422</v>
      </c>
      <c r="D177" s="50" t="s">
        <v>16</v>
      </c>
      <c r="E177" s="108">
        <v>31630</v>
      </c>
      <c r="F177" s="21">
        <v>38220090</v>
      </c>
      <c r="G177" s="51">
        <v>0.12</v>
      </c>
      <c r="I177" s="99">
        <v>34793</v>
      </c>
      <c r="J177" s="100">
        <f t="shared" si="20"/>
        <v>0.1</v>
      </c>
      <c r="K177" s="121">
        <f t="shared" si="26"/>
        <v>34790</v>
      </c>
      <c r="L177" s="3" t="s">
        <v>2369</v>
      </c>
    </row>
    <row r="178" spans="1:12" s="33" customFormat="1" ht="17.25" customHeight="1">
      <c r="A178" s="55" t="s">
        <v>423</v>
      </c>
      <c r="B178" s="49" t="s">
        <v>424</v>
      </c>
      <c r="C178" s="31" t="s">
        <v>425</v>
      </c>
      <c r="D178" s="50" t="s">
        <v>16</v>
      </c>
      <c r="E178" s="108">
        <v>13790</v>
      </c>
      <c r="F178" s="21">
        <v>38220090</v>
      </c>
      <c r="G178" s="51">
        <v>0.12</v>
      </c>
      <c r="I178" s="99">
        <v>15169.000000000002</v>
      </c>
      <c r="J178" s="100">
        <f t="shared" si="20"/>
        <v>0.10000000000000013</v>
      </c>
      <c r="K178" s="121">
        <f t="shared" si="26"/>
        <v>15160</v>
      </c>
    </row>
    <row r="179" spans="1:12" s="7" customFormat="1" ht="35.1" customHeight="1">
      <c r="A179" s="55" t="s">
        <v>426</v>
      </c>
      <c r="B179" s="49" t="s">
        <v>427</v>
      </c>
      <c r="C179" s="31" t="s">
        <v>428</v>
      </c>
      <c r="D179" s="50" t="s">
        <v>16</v>
      </c>
      <c r="E179" s="108">
        <v>19929.5</v>
      </c>
      <c r="F179" s="21">
        <v>38220090</v>
      </c>
      <c r="G179" s="51">
        <v>0.12</v>
      </c>
      <c r="I179" s="99">
        <f>E179*1.1</f>
        <v>21922.45</v>
      </c>
      <c r="J179" s="100">
        <f t="shared" si="20"/>
        <v>0.10000000000000003</v>
      </c>
      <c r="K179" s="121">
        <f t="shared" si="26"/>
        <v>21920</v>
      </c>
    </row>
    <row r="180" spans="1:12" s="65" customFormat="1" ht="35.1" customHeight="1">
      <c r="A180" s="55" t="s">
        <v>429</v>
      </c>
      <c r="B180" s="57" t="s">
        <v>430</v>
      </c>
      <c r="C180" s="23" t="s">
        <v>431</v>
      </c>
      <c r="D180" s="59" t="s">
        <v>16</v>
      </c>
      <c r="E180" s="110">
        <v>14550</v>
      </c>
      <c r="F180" s="63">
        <v>38220090</v>
      </c>
      <c r="G180" s="64">
        <v>0.12</v>
      </c>
      <c r="I180" s="99">
        <f t="shared" ref="I180:I181" si="27">E180*1.1</f>
        <v>16005.000000000002</v>
      </c>
      <c r="J180" s="100">
        <f t="shared" si="20"/>
        <v>0.10000000000000013</v>
      </c>
      <c r="K180" s="121">
        <f t="shared" si="26"/>
        <v>16000</v>
      </c>
    </row>
    <row r="181" spans="1:12" s="7" customFormat="1" ht="35.1" customHeight="1">
      <c r="A181" s="55" t="s">
        <v>432</v>
      </c>
      <c r="B181" s="49" t="s">
        <v>433</v>
      </c>
      <c r="C181" s="31" t="s">
        <v>434</v>
      </c>
      <c r="D181" s="50" t="s">
        <v>16</v>
      </c>
      <c r="E181" s="108">
        <v>45170</v>
      </c>
      <c r="F181" s="21">
        <v>38220090</v>
      </c>
      <c r="G181" s="51">
        <v>0.12</v>
      </c>
      <c r="I181" s="99">
        <f t="shared" si="27"/>
        <v>49687.000000000007</v>
      </c>
      <c r="J181" s="100">
        <f t="shared" si="20"/>
        <v>0.10000000000000016</v>
      </c>
      <c r="K181" s="121">
        <f t="shared" si="26"/>
        <v>49680</v>
      </c>
    </row>
    <row r="182" spans="1:12" s="7" customFormat="1" ht="35.1" customHeight="1">
      <c r="A182" s="55" t="s">
        <v>435</v>
      </c>
      <c r="B182" s="49" t="s">
        <v>436</v>
      </c>
      <c r="C182" s="31" t="s">
        <v>437</v>
      </c>
      <c r="D182" s="50" t="s">
        <v>16</v>
      </c>
      <c r="E182" s="108">
        <v>15350</v>
      </c>
      <c r="F182" s="21">
        <v>38220090</v>
      </c>
      <c r="G182" s="51">
        <v>0.12</v>
      </c>
      <c r="I182" s="99">
        <v>16885</v>
      </c>
      <c r="J182" s="100">
        <f t="shared" si="20"/>
        <v>0.1</v>
      </c>
      <c r="K182" s="121">
        <f>+FLOOR(I182,10)</f>
        <v>16880</v>
      </c>
    </row>
    <row r="183" spans="1:12" s="7" customFormat="1" ht="35.1" customHeight="1">
      <c r="A183" s="55" t="s">
        <v>438</v>
      </c>
      <c r="B183" s="49" t="s">
        <v>439</v>
      </c>
      <c r="C183" s="31" t="s">
        <v>440</v>
      </c>
      <c r="D183" s="50" t="s">
        <v>16</v>
      </c>
      <c r="E183" s="108">
        <v>13840.25</v>
      </c>
      <c r="F183" s="21">
        <v>29349900</v>
      </c>
      <c r="G183" s="51">
        <v>0.18</v>
      </c>
      <c r="I183" s="99">
        <f>E183*1.1</f>
        <v>15224.275000000001</v>
      </c>
      <c r="J183" s="100">
        <f t="shared" si="20"/>
        <v>0.1000000000000001</v>
      </c>
      <c r="K183" s="121">
        <f t="shared" ref="K183" si="28">+FLOOR(I183,10)</f>
        <v>15220</v>
      </c>
    </row>
    <row r="184" spans="1:12" s="7" customFormat="1" ht="20.100000000000001" customHeight="1">
      <c r="A184" s="50"/>
      <c r="B184" s="19"/>
      <c r="C184" s="20" t="s">
        <v>441</v>
      </c>
      <c r="D184" s="50"/>
      <c r="E184" s="108"/>
      <c r="F184" s="21"/>
      <c r="G184" s="51"/>
      <c r="J184" s="100"/>
      <c r="K184" s="121"/>
    </row>
    <row r="185" spans="1:12" s="7" customFormat="1" ht="35.1" customHeight="1">
      <c r="A185" s="56">
        <v>1600270101730</v>
      </c>
      <c r="B185" s="49" t="s">
        <v>442</v>
      </c>
      <c r="C185" s="31" t="s">
        <v>443</v>
      </c>
      <c r="D185" s="50" t="s">
        <v>16</v>
      </c>
      <c r="E185" s="108">
        <v>2120</v>
      </c>
      <c r="F185" s="21">
        <v>29349900</v>
      </c>
      <c r="G185" s="51">
        <v>0.18</v>
      </c>
      <c r="I185" s="99">
        <v>2332</v>
      </c>
      <c r="J185" s="100">
        <f t="shared" si="20"/>
        <v>0.1</v>
      </c>
      <c r="K185" s="121">
        <f t="shared" ref="K185:K197" si="29">+FLOOR(I185,10)</f>
        <v>2330</v>
      </c>
    </row>
    <row r="186" spans="1:12" s="7" customFormat="1" ht="35.1" customHeight="1">
      <c r="A186" s="56">
        <v>1600270501730</v>
      </c>
      <c r="B186" s="49" t="s">
        <v>444</v>
      </c>
      <c r="C186" s="31" t="s">
        <v>445</v>
      </c>
      <c r="D186" s="50" t="s">
        <v>16</v>
      </c>
      <c r="E186" s="108">
        <v>5439.5</v>
      </c>
      <c r="F186" s="21">
        <v>29349900</v>
      </c>
      <c r="G186" s="51">
        <v>0.18</v>
      </c>
      <c r="I186" s="99">
        <v>5983.4500000000007</v>
      </c>
      <c r="J186" s="100">
        <f t="shared" si="20"/>
        <v>0.10000000000000013</v>
      </c>
      <c r="K186" s="121">
        <f t="shared" si="29"/>
        <v>5980</v>
      </c>
    </row>
    <row r="187" spans="1:12" s="7" customFormat="1" ht="35.1" customHeight="1">
      <c r="A187" s="56">
        <v>1600470501730</v>
      </c>
      <c r="B187" s="49" t="s">
        <v>446</v>
      </c>
      <c r="C187" s="31" t="s">
        <v>447</v>
      </c>
      <c r="D187" s="50" t="s">
        <v>16</v>
      </c>
      <c r="E187" s="108">
        <v>5439.5</v>
      </c>
      <c r="F187" s="21">
        <v>29349900</v>
      </c>
      <c r="G187" s="51">
        <v>0.18</v>
      </c>
      <c r="I187" s="99">
        <v>5983.4500000000007</v>
      </c>
      <c r="J187" s="100">
        <f t="shared" si="20"/>
        <v>0.10000000000000013</v>
      </c>
      <c r="K187" s="121">
        <f t="shared" si="29"/>
        <v>5980</v>
      </c>
    </row>
    <row r="188" spans="1:12" s="7" customFormat="1" ht="35.1" customHeight="1">
      <c r="A188" s="56">
        <v>1600170501730</v>
      </c>
      <c r="B188" s="49" t="s">
        <v>448</v>
      </c>
      <c r="C188" s="31" t="s">
        <v>449</v>
      </c>
      <c r="D188" s="50" t="s">
        <v>16</v>
      </c>
      <c r="E188" s="108">
        <v>6770</v>
      </c>
      <c r="F188" s="21">
        <v>29349900</v>
      </c>
      <c r="G188" s="51">
        <v>0.18</v>
      </c>
      <c r="I188" s="99">
        <v>7447.0000000000009</v>
      </c>
      <c r="J188" s="100">
        <f t="shared" si="20"/>
        <v>0.10000000000000013</v>
      </c>
      <c r="K188" s="121">
        <f t="shared" si="29"/>
        <v>7440</v>
      </c>
    </row>
    <row r="189" spans="1:12" s="7" customFormat="1" ht="35.1" customHeight="1">
      <c r="A189" s="56">
        <v>1600370501730</v>
      </c>
      <c r="B189" s="49" t="s">
        <v>450</v>
      </c>
      <c r="C189" s="31" t="s">
        <v>451</v>
      </c>
      <c r="D189" s="50" t="s">
        <v>16</v>
      </c>
      <c r="E189" s="108">
        <v>6770</v>
      </c>
      <c r="F189" s="21">
        <v>29349900</v>
      </c>
      <c r="G189" s="51">
        <v>0.18</v>
      </c>
      <c r="I189" s="99">
        <v>7447.0000000000009</v>
      </c>
      <c r="J189" s="100">
        <f t="shared" si="20"/>
        <v>0.10000000000000013</v>
      </c>
      <c r="K189" s="121">
        <f t="shared" si="29"/>
        <v>7440</v>
      </c>
    </row>
    <row r="190" spans="1:12" s="7" customFormat="1" ht="35.1" customHeight="1">
      <c r="A190" s="56">
        <v>1600670101730</v>
      </c>
      <c r="B190" s="49" t="s">
        <v>452</v>
      </c>
      <c r="C190" s="31" t="s">
        <v>453</v>
      </c>
      <c r="D190" s="50" t="s">
        <v>16</v>
      </c>
      <c r="E190" s="108">
        <v>2120</v>
      </c>
      <c r="F190" s="21">
        <v>29349900</v>
      </c>
      <c r="G190" s="51">
        <v>0.18</v>
      </c>
      <c r="I190" s="99">
        <v>2332</v>
      </c>
      <c r="J190" s="100">
        <f t="shared" si="20"/>
        <v>0.1</v>
      </c>
      <c r="K190" s="121">
        <f t="shared" si="29"/>
        <v>2330</v>
      </c>
    </row>
    <row r="191" spans="1:12" s="7" customFormat="1" ht="35.1" customHeight="1">
      <c r="A191" s="56">
        <v>1600670501730</v>
      </c>
      <c r="B191" s="49" t="s">
        <v>454</v>
      </c>
      <c r="C191" s="31" t="s">
        <v>455</v>
      </c>
      <c r="D191" s="50" t="s">
        <v>16</v>
      </c>
      <c r="E191" s="108">
        <v>5800</v>
      </c>
      <c r="F191" s="21">
        <v>29349900</v>
      </c>
      <c r="G191" s="51">
        <v>0.18</v>
      </c>
      <c r="I191" s="99">
        <v>6380.0000000000009</v>
      </c>
      <c r="J191" s="100">
        <f t="shared" si="20"/>
        <v>0.10000000000000016</v>
      </c>
      <c r="K191" s="121">
        <f t="shared" si="29"/>
        <v>6380</v>
      </c>
    </row>
    <row r="192" spans="1:12" s="7" customFormat="1" ht="35.1" customHeight="1">
      <c r="A192" s="56">
        <v>1600570501730</v>
      </c>
      <c r="B192" s="49" t="s">
        <v>456</v>
      </c>
      <c r="C192" s="31" t="s">
        <v>457</v>
      </c>
      <c r="D192" s="50" t="s">
        <v>16</v>
      </c>
      <c r="E192" s="108">
        <v>9200</v>
      </c>
      <c r="F192" s="21">
        <v>29349900</v>
      </c>
      <c r="G192" s="51">
        <v>0.18</v>
      </c>
      <c r="I192" s="99">
        <v>10120</v>
      </c>
      <c r="J192" s="100">
        <f t="shared" si="20"/>
        <v>0.1</v>
      </c>
      <c r="K192" s="121">
        <f t="shared" si="29"/>
        <v>10120</v>
      </c>
    </row>
    <row r="193" spans="1:11" s="7" customFormat="1" ht="35.1" customHeight="1">
      <c r="A193" s="56">
        <v>1600770601730</v>
      </c>
      <c r="B193" s="49" t="s">
        <v>458</v>
      </c>
      <c r="C193" s="31" t="s">
        <v>459</v>
      </c>
      <c r="D193" s="50" t="s">
        <v>16</v>
      </c>
      <c r="E193" s="108">
        <v>1740</v>
      </c>
      <c r="F193" s="21">
        <v>29349900</v>
      </c>
      <c r="G193" s="51">
        <v>0.18</v>
      </c>
      <c r="I193" s="99">
        <v>1914.0000000000002</v>
      </c>
      <c r="J193" s="100">
        <f t="shared" si="20"/>
        <v>0.10000000000000013</v>
      </c>
      <c r="K193" s="121">
        <f t="shared" si="29"/>
        <v>1910</v>
      </c>
    </row>
    <row r="194" spans="1:11" s="7" customFormat="1" ht="35.1" customHeight="1">
      <c r="A194" s="56">
        <v>1600773001730</v>
      </c>
      <c r="B194" s="49" t="s">
        <v>460</v>
      </c>
      <c r="C194" s="31" t="s">
        <v>461</v>
      </c>
      <c r="D194" s="50" t="s">
        <v>16</v>
      </c>
      <c r="E194" s="108">
        <v>5150</v>
      </c>
      <c r="F194" s="21">
        <v>29349900</v>
      </c>
      <c r="G194" s="51">
        <v>0.18</v>
      </c>
      <c r="I194" s="99">
        <v>5665.0000000000009</v>
      </c>
      <c r="J194" s="100">
        <f t="shared" si="20"/>
        <v>0.10000000000000017</v>
      </c>
      <c r="K194" s="121">
        <f t="shared" si="29"/>
        <v>5660</v>
      </c>
    </row>
    <row r="195" spans="1:11" s="7" customFormat="1" ht="35.1" customHeight="1">
      <c r="A195" s="56">
        <v>1660630011730</v>
      </c>
      <c r="B195" s="49" t="s">
        <v>462</v>
      </c>
      <c r="C195" s="31" t="s">
        <v>463</v>
      </c>
      <c r="D195" s="50" t="s">
        <v>16</v>
      </c>
      <c r="E195" s="108">
        <v>8460</v>
      </c>
      <c r="F195" s="21">
        <v>38220090</v>
      </c>
      <c r="G195" s="51">
        <v>0.12</v>
      </c>
      <c r="I195" s="99">
        <v>9306</v>
      </c>
      <c r="J195" s="100">
        <f t="shared" si="20"/>
        <v>0.1</v>
      </c>
      <c r="K195" s="121">
        <f t="shared" si="29"/>
        <v>9300</v>
      </c>
    </row>
    <row r="196" spans="1:11" s="7" customFormat="1" ht="35.1" customHeight="1">
      <c r="A196" s="48">
        <v>1660100011730</v>
      </c>
      <c r="B196" s="57" t="s">
        <v>464</v>
      </c>
      <c r="C196" s="23" t="s">
        <v>465</v>
      </c>
      <c r="D196" s="59" t="s">
        <v>16</v>
      </c>
      <c r="E196" s="110">
        <v>5350</v>
      </c>
      <c r="F196" s="21">
        <v>38220090</v>
      </c>
      <c r="G196" s="51">
        <v>0.12</v>
      </c>
      <c r="I196" s="99">
        <v>5885.0000000000009</v>
      </c>
      <c r="J196" s="100">
        <f t="shared" si="20"/>
        <v>0.10000000000000017</v>
      </c>
      <c r="K196" s="121">
        <f t="shared" si="29"/>
        <v>5880</v>
      </c>
    </row>
    <row r="197" spans="1:11" s="7" customFormat="1" ht="35.1" customHeight="1">
      <c r="A197" s="48">
        <v>1660200011730</v>
      </c>
      <c r="B197" s="57" t="s">
        <v>466</v>
      </c>
      <c r="C197" s="23" t="s">
        <v>467</v>
      </c>
      <c r="D197" s="59" t="s">
        <v>16</v>
      </c>
      <c r="E197" s="110">
        <v>6700</v>
      </c>
      <c r="F197" s="21">
        <v>38220090</v>
      </c>
      <c r="G197" s="51">
        <v>0.12</v>
      </c>
      <c r="I197" s="99">
        <v>7370.0000000000009</v>
      </c>
      <c r="J197" s="100">
        <f t="shared" si="20"/>
        <v>0.10000000000000013</v>
      </c>
      <c r="K197" s="121">
        <f t="shared" si="29"/>
        <v>7370</v>
      </c>
    </row>
    <row r="198" spans="1:11" s="7" customFormat="1" ht="20.100000000000001" customHeight="1">
      <c r="A198" s="59"/>
      <c r="B198" s="19"/>
      <c r="C198" s="20" t="s">
        <v>468</v>
      </c>
      <c r="D198" s="59"/>
      <c r="E198" s="110"/>
      <c r="F198" s="21"/>
      <c r="G198" s="51"/>
      <c r="J198" s="100"/>
      <c r="K198" s="121"/>
    </row>
    <row r="199" spans="1:11" s="7" customFormat="1" ht="35.1" customHeight="1">
      <c r="A199" s="55" t="s">
        <v>469</v>
      </c>
      <c r="B199" s="49" t="s">
        <v>470</v>
      </c>
      <c r="C199" s="31" t="s">
        <v>471</v>
      </c>
      <c r="D199" s="50" t="s">
        <v>16</v>
      </c>
      <c r="E199" s="108">
        <v>2240</v>
      </c>
      <c r="F199" s="21">
        <v>29349900</v>
      </c>
      <c r="G199" s="51">
        <v>0.18</v>
      </c>
      <c r="I199" s="99">
        <v>2464</v>
      </c>
      <c r="J199" s="100">
        <f t="shared" si="20"/>
        <v>0.1</v>
      </c>
      <c r="K199" s="121">
        <f t="shared" ref="K199:K200" si="30">+FLOOR(I199,10)</f>
        <v>2460</v>
      </c>
    </row>
    <row r="200" spans="1:11" s="7" customFormat="1" ht="35.1" customHeight="1">
      <c r="A200" s="55" t="s">
        <v>472</v>
      </c>
      <c r="B200" s="49" t="s">
        <v>473</v>
      </c>
      <c r="C200" s="31" t="s">
        <v>474</v>
      </c>
      <c r="D200" s="50" t="s">
        <v>16</v>
      </c>
      <c r="E200" s="108">
        <v>2240</v>
      </c>
      <c r="F200" s="21">
        <v>29349900</v>
      </c>
      <c r="G200" s="51">
        <v>0.18</v>
      </c>
      <c r="I200" s="99">
        <v>2464</v>
      </c>
      <c r="J200" s="100">
        <f t="shared" si="20"/>
        <v>0.1</v>
      </c>
      <c r="K200" s="121">
        <f t="shared" si="30"/>
        <v>2460</v>
      </c>
    </row>
    <row r="201" spans="1:11" s="7" customFormat="1" ht="20.100000000000001" customHeight="1">
      <c r="A201" s="59"/>
      <c r="B201" s="19"/>
      <c r="C201" s="20" t="s">
        <v>475</v>
      </c>
      <c r="D201" s="50"/>
      <c r="E201" s="108"/>
      <c r="F201" s="21"/>
      <c r="G201" s="51"/>
      <c r="J201" s="100"/>
      <c r="K201" s="121"/>
    </row>
    <row r="202" spans="1:11" s="7" customFormat="1" ht="35.1" customHeight="1">
      <c r="A202" s="56">
        <v>5100680011730</v>
      </c>
      <c r="B202" s="49" t="s">
        <v>476</v>
      </c>
      <c r="C202" s="31" t="s">
        <v>477</v>
      </c>
      <c r="D202" s="50" t="s">
        <v>16</v>
      </c>
      <c r="E202" s="108">
        <v>1940</v>
      </c>
      <c r="F202" s="21">
        <v>29349900</v>
      </c>
      <c r="G202" s="51">
        <v>0.18</v>
      </c>
      <c r="I202" s="99">
        <v>2134</v>
      </c>
      <c r="J202" s="100">
        <f t="shared" ref="J202:J264" si="31">(I202-E202)/E202</f>
        <v>0.1</v>
      </c>
      <c r="K202" s="121">
        <f t="shared" ref="K202:K203" si="32">+FLOOR(I202,10)</f>
        <v>2130</v>
      </c>
    </row>
    <row r="203" spans="1:11" s="7" customFormat="1" ht="35.1" customHeight="1">
      <c r="A203" s="56">
        <v>5100780041730</v>
      </c>
      <c r="B203" s="49" t="s">
        <v>478</v>
      </c>
      <c r="C203" s="31" t="s">
        <v>479</v>
      </c>
      <c r="D203" s="50" t="s">
        <v>16</v>
      </c>
      <c r="E203" s="108">
        <v>4590</v>
      </c>
      <c r="F203" s="21">
        <v>29349900</v>
      </c>
      <c r="G203" s="51">
        <v>0.18</v>
      </c>
      <c r="I203" s="99">
        <v>5049</v>
      </c>
      <c r="J203" s="100">
        <f t="shared" si="31"/>
        <v>0.1</v>
      </c>
      <c r="K203" s="121">
        <f t="shared" si="32"/>
        <v>5040</v>
      </c>
    </row>
    <row r="204" spans="1:11" s="7" customFormat="1" ht="20.100000000000001" customHeight="1">
      <c r="A204" s="50"/>
      <c r="B204" s="19"/>
      <c r="C204" s="20" t="s">
        <v>480</v>
      </c>
      <c r="D204" s="50"/>
      <c r="E204" s="108"/>
      <c r="F204" s="21"/>
      <c r="G204" s="51"/>
      <c r="J204" s="100"/>
      <c r="K204" s="121"/>
    </row>
    <row r="205" spans="1:11" s="7" customFormat="1" ht="35.1" customHeight="1">
      <c r="A205" s="56">
        <v>5101500011730</v>
      </c>
      <c r="B205" s="49" t="s">
        <v>481</v>
      </c>
      <c r="C205" s="31" t="s">
        <v>482</v>
      </c>
      <c r="D205" s="50" t="s">
        <v>315</v>
      </c>
      <c r="E205" s="108">
        <v>6280</v>
      </c>
      <c r="F205" s="21">
        <v>29349900</v>
      </c>
      <c r="G205" s="51">
        <v>0.18</v>
      </c>
      <c r="I205" s="99">
        <v>6908.0000000000009</v>
      </c>
      <c r="J205" s="100">
        <f t="shared" si="31"/>
        <v>0.10000000000000014</v>
      </c>
      <c r="K205" s="121">
        <f t="shared" ref="K205:K206" si="33">+FLOOR(I205,10)</f>
        <v>6900</v>
      </c>
    </row>
    <row r="206" spans="1:11" s="7" customFormat="1" ht="35.1" customHeight="1">
      <c r="A206" s="56">
        <v>5101600011730</v>
      </c>
      <c r="B206" s="49" t="s">
        <v>483</v>
      </c>
      <c r="C206" s="31" t="s">
        <v>484</v>
      </c>
      <c r="D206" s="50" t="s">
        <v>315</v>
      </c>
      <c r="E206" s="108">
        <v>6280</v>
      </c>
      <c r="F206" s="21">
        <v>29349900</v>
      </c>
      <c r="G206" s="51">
        <v>0.18</v>
      </c>
      <c r="I206" s="99">
        <v>6908.0000000000009</v>
      </c>
      <c r="J206" s="100">
        <f t="shared" si="31"/>
        <v>0.10000000000000014</v>
      </c>
      <c r="K206" s="121">
        <f t="shared" si="33"/>
        <v>6900</v>
      </c>
    </row>
    <row r="207" spans="1:11" s="7" customFormat="1" ht="20.100000000000001" customHeight="1">
      <c r="A207" s="50"/>
      <c r="B207" s="19"/>
      <c r="C207" s="20" t="s">
        <v>485</v>
      </c>
      <c r="D207" s="50"/>
      <c r="E207" s="108"/>
      <c r="F207" s="21"/>
      <c r="G207" s="51"/>
      <c r="J207" s="100"/>
      <c r="K207" s="121"/>
    </row>
    <row r="208" spans="1:11" s="33" customFormat="1" ht="35.1" customHeight="1">
      <c r="A208" s="55" t="s">
        <v>486</v>
      </c>
      <c r="B208" s="49" t="s">
        <v>487</v>
      </c>
      <c r="C208" s="31" t="s">
        <v>488</v>
      </c>
      <c r="D208" s="50" t="s">
        <v>16</v>
      </c>
      <c r="E208" s="108">
        <v>10090</v>
      </c>
      <c r="F208" s="21">
        <v>38220090</v>
      </c>
      <c r="G208" s="51">
        <v>0.12</v>
      </c>
      <c r="I208" s="99">
        <v>11099</v>
      </c>
      <c r="J208" s="100">
        <f t="shared" si="31"/>
        <v>0.1</v>
      </c>
      <c r="K208" s="121">
        <f>+FLOOR(I208,10)</f>
        <v>11090</v>
      </c>
    </row>
    <row r="209" spans="1:11" s="7" customFormat="1" ht="20.100000000000001" customHeight="1">
      <c r="A209" s="50"/>
      <c r="B209" s="19"/>
      <c r="C209" s="20" t="s">
        <v>489</v>
      </c>
      <c r="D209" s="50"/>
      <c r="E209" s="108"/>
      <c r="F209" s="21"/>
      <c r="G209" s="51"/>
      <c r="J209" s="100"/>
      <c r="K209" s="121"/>
    </row>
    <row r="210" spans="1:11" s="7" customFormat="1" ht="35.1" customHeight="1">
      <c r="A210" s="56">
        <v>2116900021730</v>
      </c>
      <c r="B210" s="49" t="s">
        <v>490</v>
      </c>
      <c r="C210" s="31" t="s">
        <v>491</v>
      </c>
      <c r="D210" s="50" t="s">
        <v>16</v>
      </c>
      <c r="E210" s="108">
        <v>6620</v>
      </c>
      <c r="F210" s="21">
        <v>38220090</v>
      </c>
      <c r="G210" s="51">
        <v>0.12</v>
      </c>
      <c r="I210" s="99">
        <v>7282.0000000000009</v>
      </c>
      <c r="J210" s="100">
        <f t="shared" si="31"/>
        <v>0.10000000000000013</v>
      </c>
      <c r="K210" s="121">
        <f t="shared" ref="K210:K234" si="34">+FLOOR(I210,10)</f>
        <v>7280</v>
      </c>
    </row>
    <row r="211" spans="1:11" s="7" customFormat="1" ht="35.1" customHeight="1">
      <c r="A211" s="56">
        <v>2117000051730</v>
      </c>
      <c r="B211" s="49" t="s">
        <v>492</v>
      </c>
      <c r="C211" s="31" t="s">
        <v>493</v>
      </c>
      <c r="D211" s="50" t="s">
        <v>16</v>
      </c>
      <c r="E211" s="108">
        <v>12840</v>
      </c>
      <c r="F211" s="21">
        <v>38220090</v>
      </c>
      <c r="G211" s="51">
        <v>0.12</v>
      </c>
      <c r="I211" s="99">
        <v>14124.000000000002</v>
      </c>
      <c r="J211" s="100">
        <f t="shared" si="31"/>
        <v>0.10000000000000014</v>
      </c>
      <c r="K211" s="121">
        <f t="shared" si="34"/>
        <v>14120</v>
      </c>
    </row>
    <row r="212" spans="1:11" s="7" customFormat="1" ht="35.1" customHeight="1">
      <c r="A212" s="56">
        <v>2102200051730</v>
      </c>
      <c r="B212" s="49" t="s">
        <v>494</v>
      </c>
      <c r="C212" s="31" t="s">
        <v>495</v>
      </c>
      <c r="D212" s="50" t="s">
        <v>16</v>
      </c>
      <c r="E212" s="108">
        <v>5730</v>
      </c>
      <c r="F212" s="21">
        <v>38220090</v>
      </c>
      <c r="G212" s="51">
        <v>0.12</v>
      </c>
      <c r="I212" s="99">
        <v>6303.0000000000009</v>
      </c>
      <c r="J212" s="100">
        <f t="shared" si="31"/>
        <v>0.10000000000000016</v>
      </c>
      <c r="K212" s="121">
        <f t="shared" si="34"/>
        <v>6300</v>
      </c>
    </row>
    <row r="213" spans="1:11" s="7" customFormat="1" ht="35.1" customHeight="1">
      <c r="A213" s="56">
        <v>2105500011730</v>
      </c>
      <c r="B213" s="49" t="s">
        <v>496</v>
      </c>
      <c r="C213" s="31" t="s">
        <v>497</v>
      </c>
      <c r="D213" s="50" t="s">
        <v>16</v>
      </c>
      <c r="E213" s="108">
        <v>3670</v>
      </c>
      <c r="F213" s="21">
        <v>38220090</v>
      </c>
      <c r="G213" s="51">
        <v>0.12</v>
      </c>
      <c r="I213" s="99">
        <v>4037.0000000000005</v>
      </c>
      <c r="J213" s="100">
        <f t="shared" si="31"/>
        <v>0.10000000000000013</v>
      </c>
      <c r="K213" s="121">
        <f t="shared" si="34"/>
        <v>4030</v>
      </c>
    </row>
    <row r="214" spans="1:11" s="7" customFormat="1" ht="35.1" customHeight="1">
      <c r="A214" s="56">
        <v>2102300011730</v>
      </c>
      <c r="B214" s="49" t="s">
        <v>498</v>
      </c>
      <c r="C214" s="31" t="s">
        <v>499</v>
      </c>
      <c r="D214" s="50" t="s">
        <v>16</v>
      </c>
      <c r="E214" s="108">
        <v>6900</v>
      </c>
      <c r="F214" s="21">
        <v>38220090</v>
      </c>
      <c r="G214" s="51">
        <v>0.12</v>
      </c>
      <c r="I214" s="99">
        <v>7590.0000000000009</v>
      </c>
      <c r="J214" s="100">
        <f t="shared" si="31"/>
        <v>0.10000000000000013</v>
      </c>
      <c r="K214" s="121">
        <f t="shared" si="34"/>
        <v>7590</v>
      </c>
    </row>
    <row r="215" spans="1:11" s="7" customFormat="1" ht="35.1" customHeight="1">
      <c r="A215" s="48">
        <v>2100200051730</v>
      </c>
      <c r="B215" s="57" t="s">
        <v>500</v>
      </c>
      <c r="C215" s="23" t="s">
        <v>501</v>
      </c>
      <c r="D215" s="59" t="s">
        <v>16</v>
      </c>
      <c r="E215" s="110">
        <v>4670</v>
      </c>
      <c r="F215" s="21">
        <v>38220090</v>
      </c>
      <c r="G215" s="51">
        <v>0.12</v>
      </c>
      <c r="I215" s="99">
        <v>5137</v>
      </c>
      <c r="J215" s="100">
        <f t="shared" si="31"/>
        <v>0.1</v>
      </c>
      <c r="K215" s="121">
        <f t="shared" si="34"/>
        <v>5130</v>
      </c>
    </row>
    <row r="216" spans="1:11" s="7" customFormat="1" ht="35.1" customHeight="1">
      <c r="A216" s="48">
        <v>2120400021730</v>
      </c>
      <c r="B216" s="57" t="s">
        <v>502</v>
      </c>
      <c r="C216" s="23" t="s">
        <v>503</v>
      </c>
      <c r="D216" s="59" t="s">
        <v>16</v>
      </c>
      <c r="E216" s="110">
        <v>16000</v>
      </c>
      <c r="F216" s="21">
        <v>38220090</v>
      </c>
      <c r="G216" s="51">
        <v>0.12</v>
      </c>
      <c r="I216" s="99">
        <v>17600</v>
      </c>
      <c r="J216" s="100">
        <f t="shared" si="31"/>
        <v>0.1</v>
      </c>
      <c r="K216" s="121">
        <f t="shared" si="34"/>
        <v>17600</v>
      </c>
    </row>
    <row r="217" spans="1:11" s="7" customFormat="1" ht="35.1" customHeight="1">
      <c r="A217" s="48">
        <v>2120500021730</v>
      </c>
      <c r="B217" s="57" t="s">
        <v>504</v>
      </c>
      <c r="C217" s="23" t="s">
        <v>505</v>
      </c>
      <c r="D217" s="59" t="s">
        <v>16</v>
      </c>
      <c r="E217" s="110">
        <v>16000</v>
      </c>
      <c r="F217" s="21">
        <v>38220090</v>
      </c>
      <c r="G217" s="51">
        <v>0.12</v>
      </c>
      <c r="I217" s="99">
        <v>17600</v>
      </c>
      <c r="J217" s="100">
        <f t="shared" si="31"/>
        <v>0.1</v>
      </c>
      <c r="K217" s="121">
        <f t="shared" si="34"/>
        <v>17600</v>
      </c>
    </row>
    <row r="218" spans="1:11" s="7" customFormat="1" ht="35.1" customHeight="1">
      <c r="A218" s="48">
        <v>2120600021730</v>
      </c>
      <c r="B218" s="57" t="s">
        <v>506</v>
      </c>
      <c r="C218" s="23" t="s">
        <v>507</v>
      </c>
      <c r="D218" s="59" t="s">
        <v>16</v>
      </c>
      <c r="E218" s="110">
        <v>12720</v>
      </c>
      <c r="F218" s="21">
        <v>38220090</v>
      </c>
      <c r="G218" s="51">
        <v>0.12</v>
      </c>
      <c r="I218" s="99">
        <v>13992.000000000002</v>
      </c>
      <c r="J218" s="100">
        <f t="shared" si="31"/>
        <v>0.10000000000000014</v>
      </c>
      <c r="K218" s="121">
        <f t="shared" si="34"/>
        <v>13990</v>
      </c>
    </row>
    <row r="219" spans="1:11" s="7" customFormat="1" ht="35.1" customHeight="1">
      <c r="A219" s="48">
        <v>2120800021730</v>
      </c>
      <c r="B219" s="57" t="s">
        <v>508</v>
      </c>
      <c r="C219" s="23" t="s">
        <v>509</v>
      </c>
      <c r="D219" s="59" t="s">
        <v>16</v>
      </c>
      <c r="E219" s="110">
        <v>17680</v>
      </c>
      <c r="F219" s="21">
        <v>38220090</v>
      </c>
      <c r="G219" s="51">
        <v>0.12</v>
      </c>
      <c r="I219" s="99">
        <v>19448</v>
      </c>
      <c r="J219" s="100">
        <f t="shared" si="31"/>
        <v>0.1</v>
      </c>
      <c r="K219" s="121">
        <f t="shared" si="34"/>
        <v>19440</v>
      </c>
    </row>
    <row r="220" spans="1:11" s="7" customFormat="1" ht="35.1" customHeight="1">
      <c r="A220" s="56">
        <v>2115200031730</v>
      </c>
      <c r="B220" s="49" t="s">
        <v>510</v>
      </c>
      <c r="C220" s="31" t="s">
        <v>511</v>
      </c>
      <c r="D220" s="50" t="s">
        <v>16</v>
      </c>
      <c r="E220" s="108">
        <v>10790</v>
      </c>
      <c r="F220" s="21">
        <v>38220090</v>
      </c>
      <c r="G220" s="51">
        <v>0.12</v>
      </c>
      <c r="I220" s="99">
        <v>11869.000000000002</v>
      </c>
      <c r="J220" s="100">
        <f t="shared" si="31"/>
        <v>0.10000000000000017</v>
      </c>
      <c r="K220" s="121">
        <f t="shared" si="34"/>
        <v>11860</v>
      </c>
    </row>
    <row r="221" spans="1:11" s="7" customFormat="1" ht="35.1" customHeight="1">
      <c r="A221" s="56">
        <v>2115900021730</v>
      </c>
      <c r="B221" s="49" t="s">
        <v>512</v>
      </c>
      <c r="C221" s="31" t="s">
        <v>513</v>
      </c>
      <c r="D221" s="50" t="s">
        <v>16</v>
      </c>
      <c r="E221" s="108">
        <v>8040</v>
      </c>
      <c r="F221" s="21">
        <v>38220090</v>
      </c>
      <c r="G221" s="51">
        <v>0.12</v>
      </c>
      <c r="I221" s="99">
        <v>8844</v>
      </c>
      <c r="J221" s="100">
        <f t="shared" si="31"/>
        <v>0.1</v>
      </c>
      <c r="K221" s="121">
        <f t="shared" si="34"/>
        <v>8840</v>
      </c>
    </row>
    <row r="222" spans="1:11" s="7" customFormat="1" ht="35.1" customHeight="1">
      <c r="A222" s="56">
        <v>2115900031730</v>
      </c>
      <c r="B222" s="49" t="s">
        <v>514</v>
      </c>
      <c r="C222" s="31" t="s">
        <v>515</v>
      </c>
      <c r="D222" s="50" t="s">
        <v>16</v>
      </c>
      <c r="E222" s="108">
        <v>16000</v>
      </c>
      <c r="F222" s="21">
        <v>38220090</v>
      </c>
      <c r="G222" s="51">
        <v>0.12</v>
      </c>
      <c r="I222" s="99">
        <v>17600</v>
      </c>
      <c r="J222" s="100">
        <f t="shared" si="31"/>
        <v>0.1</v>
      </c>
      <c r="K222" s="121">
        <f t="shared" si="34"/>
        <v>17600</v>
      </c>
    </row>
    <row r="223" spans="1:11" s="7" customFormat="1" ht="35.1" customHeight="1">
      <c r="A223" s="56">
        <v>2115800021730</v>
      </c>
      <c r="B223" s="49" t="s">
        <v>516</v>
      </c>
      <c r="C223" s="31" t="s">
        <v>517</v>
      </c>
      <c r="D223" s="50" t="s">
        <v>16</v>
      </c>
      <c r="E223" s="108">
        <v>8040</v>
      </c>
      <c r="F223" s="21">
        <v>38220090</v>
      </c>
      <c r="G223" s="51">
        <v>0.12</v>
      </c>
      <c r="I223" s="99">
        <v>8844</v>
      </c>
      <c r="J223" s="100">
        <f t="shared" si="31"/>
        <v>0.1</v>
      </c>
      <c r="K223" s="121">
        <f t="shared" si="34"/>
        <v>8840</v>
      </c>
    </row>
    <row r="224" spans="1:11" s="7" customFormat="1" ht="35.1" customHeight="1">
      <c r="A224" s="56">
        <v>2115700021730</v>
      </c>
      <c r="B224" s="49" t="s">
        <v>518</v>
      </c>
      <c r="C224" s="31" t="s">
        <v>519</v>
      </c>
      <c r="D224" s="50" t="s">
        <v>16</v>
      </c>
      <c r="E224" s="108">
        <v>9140</v>
      </c>
      <c r="F224" s="21">
        <v>38220090</v>
      </c>
      <c r="G224" s="51">
        <v>0.12</v>
      </c>
      <c r="I224" s="99">
        <v>10054</v>
      </c>
      <c r="J224" s="100">
        <f t="shared" si="31"/>
        <v>0.1</v>
      </c>
      <c r="K224" s="121">
        <f t="shared" si="34"/>
        <v>10050</v>
      </c>
    </row>
    <row r="225" spans="1:11" s="7" customFormat="1" ht="35.1" customHeight="1">
      <c r="A225" s="56">
        <v>2115700031730</v>
      </c>
      <c r="B225" s="49" t="s">
        <v>520</v>
      </c>
      <c r="C225" s="31" t="s">
        <v>521</v>
      </c>
      <c r="D225" s="50" t="s">
        <v>16</v>
      </c>
      <c r="E225" s="108">
        <v>15820</v>
      </c>
      <c r="F225" s="21">
        <v>38220090</v>
      </c>
      <c r="G225" s="51">
        <v>0.12</v>
      </c>
      <c r="I225" s="99">
        <v>17402</v>
      </c>
      <c r="J225" s="100">
        <f t="shared" si="31"/>
        <v>0.1</v>
      </c>
      <c r="K225" s="121">
        <f t="shared" si="34"/>
        <v>17400</v>
      </c>
    </row>
    <row r="226" spans="1:11" s="7" customFormat="1" ht="35.1" customHeight="1">
      <c r="A226" s="56">
        <v>2115500031730</v>
      </c>
      <c r="B226" s="49" t="s">
        <v>522</v>
      </c>
      <c r="C226" s="31" t="s">
        <v>523</v>
      </c>
      <c r="D226" s="50" t="s">
        <v>16</v>
      </c>
      <c r="E226" s="108">
        <v>15070</v>
      </c>
      <c r="F226" s="21">
        <v>38220090</v>
      </c>
      <c r="G226" s="51">
        <v>0.12</v>
      </c>
      <c r="I226" s="99">
        <v>16577</v>
      </c>
      <c r="J226" s="100">
        <f t="shared" si="31"/>
        <v>0.1</v>
      </c>
      <c r="K226" s="121">
        <f t="shared" si="34"/>
        <v>16570</v>
      </c>
    </row>
    <row r="227" spans="1:11" s="7" customFormat="1" ht="35.1" customHeight="1">
      <c r="A227" s="56">
        <v>2115600031730</v>
      </c>
      <c r="B227" s="49" t="s">
        <v>524</v>
      </c>
      <c r="C227" s="31" t="s">
        <v>525</v>
      </c>
      <c r="D227" s="50" t="s">
        <v>16</v>
      </c>
      <c r="E227" s="108">
        <v>13500</v>
      </c>
      <c r="F227" s="21">
        <v>38220090</v>
      </c>
      <c r="G227" s="51">
        <v>0.12</v>
      </c>
      <c r="I227" s="99">
        <v>14850.000000000002</v>
      </c>
      <c r="J227" s="100">
        <f t="shared" si="31"/>
        <v>0.10000000000000013</v>
      </c>
      <c r="K227" s="121">
        <f t="shared" si="34"/>
        <v>14850</v>
      </c>
    </row>
    <row r="228" spans="1:11" s="7" customFormat="1" ht="18.75" customHeight="1">
      <c r="A228" s="56">
        <v>2115300031730</v>
      </c>
      <c r="B228" s="49" t="s">
        <v>526</v>
      </c>
      <c r="C228" s="31" t="s">
        <v>527</v>
      </c>
      <c r="D228" s="50" t="s">
        <v>16</v>
      </c>
      <c r="E228" s="108">
        <v>9700</v>
      </c>
      <c r="F228" s="21">
        <v>38220090</v>
      </c>
      <c r="G228" s="51">
        <v>0.12</v>
      </c>
      <c r="I228" s="99">
        <v>10670</v>
      </c>
      <c r="J228" s="100">
        <f t="shared" si="31"/>
        <v>0.1</v>
      </c>
      <c r="K228" s="121">
        <f t="shared" si="34"/>
        <v>10670</v>
      </c>
    </row>
    <row r="229" spans="1:11" s="7" customFormat="1" ht="35.1" customHeight="1">
      <c r="A229" s="56">
        <v>2115300051730</v>
      </c>
      <c r="B229" s="49" t="s">
        <v>528</v>
      </c>
      <c r="C229" s="31" t="s">
        <v>529</v>
      </c>
      <c r="D229" s="50" t="s">
        <v>16</v>
      </c>
      <c r="E229" s="108">
        <v>33330</v>
      </c>
      <c r="F229" s="21">
        <v>38220090</v>
      </c>
      <c r="G229" s="51">
        <v>0.12</v>
      </c>
      <c r="I229" s="99">
        <v>36663</v>
      </c>
      <c r="J229" s="100">
        <f t="shared" si="31"/>
        <v>0.1</v>
      </c>
      <c r="K229" s="121">
        <f t="shared" si="34"/>
        <v>36660</v>
      </c>
    </row>
    <row r="230" spans="1:11" s="7" customFormat="1" ht="35.1" customHeight="1">
      <c r="A230" s="56">
        <v>2115400021730</v>
      </c>
      <c r="B230" s="49" t="s">
        <v>530</v>
      </c>
      <c r="C230" s="31" t="s">
        <v>531</v>
      </c>
      <c r="D230" s="50" t="s">
        <v>16</v>
      </c>
      <c r="E230" s="108">
        <v>6200</v>
      </c>
      <c r="F230" s="21">
        <v>38220090</v>
      </c>
      <c r="G230" s="51">
        <v>0.12</v>
      </c>
      <c r="I230" s="99">
        <v>6820.0000000000009</v>
      </c>
      <c r="J230" s="100">
        <f t="shared" si="31"/>
        <v>0.10000000000000014</v>
      </c>
      <c r="K230" s="121">
        <f t="shared" si="34"/>
        <v>6820</v>
      </c>
    </row>
    <row r="231" spans="1:11" s="7" customFormat="1" ht="35.1" customHeight="1">
      <c r="A231" s="56">
        <v>2115400031730</v>
      </c>
      <c r="B231" s="49" t="s">
        <v>532</v>
      </c>
      <c r="C231" s="31" t="s">
        <v>533</v>
      </c>
      <c r="D231" s="50" t="s">
        <v>16</v>
      </c>
      <c r="E231" s="108">
        <v>9990</v>
      </c>
      <c r="F231" s="21">
        <v>38220090</v>
      </c>
      <c r="G231" s="51">
        <v>0.12</v>
      </c>
      <c r="I231" s="99">
        <v>10989</v>
      </c>
      <c r="J231" s="100">
        <f t="shared" si="31"/>
        <v>0.1</v>
      </c>
      <c r="K231" s="121">
        <f t="shared" si="34"/>
        <v>10980</v>
      </c>
    </row>
    <row r="232" spans="1:11" s="7" customFormat="1" ht="35.1" customHeight="1">
      <c r="A232" s="56">
        <v>3100780501730</v>
      </c>
      <c r="B232" s="49" t="s">
        <v>534</v>
      </c>
      <c r="C232" s="31" t="s">
        <v>535</v>
      </c>
      <c r="D232" s="50" t="s">
        <v>16</v>
      </c>
      <c r="E232" s="108">
        <v>2499.5</v>
      </c>
      <c r="F232" s="21">
        <v>38220090</v>
      </c>
      <c r="G232" s="51">
        <v>0.12</v>
      </c>
      <c r="I232" s="99">
        <v>2749.4500000000003</v>
      </c>
      <c r="J232" s="100">
        <f t="shared" si="31"/>
        <v>0.1000000000000001</v>
      </c>
      <c r="K232" s="121">
        <f t="shared" si="34"/>
        <v>2740</v>
      </c>
    </row>
    <row r="233" spans="1:11" ht="35.1" customHeight="1">
      <c r="A233" s="66" t="s">
        <v>536</v>
      </c>
      <c r="B233" s="50" t="s">
        <v>537</v>
      </c>
      <c r="C233" s="31" t="s">
        <v>538</v>
      </c>
      <c r="D233" s="50" t="s">
        <v>252</v>
      </c>
      <c r="E233" s="110">
        <v>8280</v>
      </c>
      <c r="F233" s="21">
        <v>38220090</v>
      </c>
      <c r="G233" s="51">
        <v>0.12</v>
      </c>
      <c r="I233" s="99">
        <v>9108</v>
      </c>
      <c r="J233" s="100">
        <f t="shared" si="31"/>
        <v>0.1</v>
      </c>
      <c r="K233" s="121">
        <f t="shared" si="34"/>
        <v>9100</v>
      </c>
    </row>
    <row r="234" spans="1:11" s="7" customFormat="1" ht="35.1" customHeight="1">
      <c r="A234" s="56">
        <v>2113050021730</v>
      </c>
      <c r="B234" s="49" t="s">
        <v>539</v>
      </c>
      <c r="C234" s="31" t="s">
        <v>540</v>
      </c>
      <c r="D234" s="50" t="s">
        <v>16</v>
      </c>
      <c r="E234" s="108">
        <v>9780</v>
      </c>
      <c r="F234" s="21">
        <v>38220090</v>
      </c>
      <c r="G234" s="51">
        <v>0.12</v>
      </c>
      <c r="I234" s="99">
        <v>10758</v>
      </c>
      <c r="J234" s="100">
        <f t="shared" si="31"/>
        <v>0.1</v>
      </c>
      <c r="K234" s="121">
        <f t="shared" si="34"/>
        <v>10750</v>
      </c>
    </row>
    <row r="235" spans="1:11" s="7" customFormat="1" ht="20.100000000000001" customHeight="1">
      <c r="A235" s="56"/>
      <c r="B235" s="19"/>
      <c r="C235" s="29" t="s">
        <v>541</v>
      </c>
      <c r="D235" s="50"/>
      <c r="E235" s="108"/>
      <c r="F235" s="21"/>
      <c r="G235" s="51"/>
      <c r="J235" s="100"/>
      <c r="K235" s="121"/>
    </row>
    <row r="236" spans="1:11" ht="35.1" customHeight="1">
      <c r="A236" s="56">
        <v>2117900021730</v>
      </c>
      <c r="B236" s="49" t="s">
        <v>542</v>
      </c>
      <c r="C236" s="31" t="s">
        <v>543</v>
      </c>
      <c r="D236" s="50" t="s">
        <v>252</v>
      </c>
      <c r="E236" s="108">
        <v>3290</v>
      </c>
      <c r="F236" s="21">
        <v>38220090</v>
      </c>
      <c r="G236" s="51">
        <v>0.12</v>
      </c>
      <c r="I236" s="99">
        <v>3619.0000000000005</v>
      </c>
      <c r="J236" s="100">
        <f t="shared" si="31"/>
        <v>0.10000000000000014</v>
      </c>
      <c r="K236" s="121">
        <f t="shared" ref="K236:K242" si="35">+FLOOR(I236,10)</f>
        <v>3610</v>
      </c>
    </row>
    <row r="237" spans="1:11" ht="35.1" customHeight="1">
      <c r="A237" s="56">
        <v>2117900031730</v>
      </c>
      <c r="B237" s="49" t="s">
        <v>544</v>
      </c>
      <c r="C237" s="31" t="s">
        <v>545</v>
      </c>
      <c r="D237" s="50" t="s">
        <v>252</v>
      </c>
      <c r="E237" s="108">
        <v>10440.25</v>
      </c>
      <c r="F237" s="21">
        <v>38220090</v>
      </c>
      <c r="G237" s="51">
        <v>0.12</v>
      </c>
      <c r="I237" s="99">
        <v>11484.275000000001</v>
      </c>
      <c r="J237" s="100">
        <f t="shared" si="31"/>
        <v>0.10000000000000014</v>
      </c>
      <c r="K237" s="121">
        <f t="shared" si="35"/>
        <v>11480</v>
      </c>
    </row>
    <row r="238" spans="1:11" ht="35.1" customHeight="1">
      <c r="A238" s="56">
        <v>2118000021730</v>
      </c>
      <c r="B238" s="49" t="s">
        <v>546</v>
      </c>
      <c r="C238" s="31" t="s">
        <v>547</v>
      </c>
      <c r="D238" s="50" t="s">
        <v>252</v>
      </c>
      <c r="E238" s="108">
        <v>3290</v>
      </c>
      <c r="F238" s="21">
        <v>38220090</v>
      </c>
      <c r="G238" s="51">
        <v>0.12</v>
      </c>
      <c r="I238" s="99">
        <v>3619.0000000000005</v>
      </c>
      <c r="J238" s="100">
        <f t="shared" si="31"/>
        <v>0.10000000000000014</v>
      </c>
      <c r="K238" s="121">
        <f t="shared" si="35"/>
        <v>3610</v>
      </c>
    </row>
    <row r="239" spans="1:11" ht="35.1" customHeight="1">
      <c r="A239" s="56">
        <v>2118100021730</v>
      </c>
      <c r="B239" s="49" t="s">
        <v>548</v>
      </c>
      <c r="C239" s="31" t="s">
        <v>549</v>
      </c>
      <c r="D239" s="50" t="s">
        <v>252</v>
      </c>
      <c r="E239" s="108">
        <v>3290</v>
      </c>
      <c r="F239" s="21">
        <v>38220090</v>
      </c>
      <c r="G239" s="51">
        <v>0.12</v>
      </c>
      <c r="I239" s="99">
        <v>3619.0000000000005</v>
      </c>
      <c r="J239" s="100">
        <f t="shared" si="31"/>
        <v>0.10000000000000014</v>
      </c>
      <c r="K239" s="121">
        <f t="shared" si="35"/>
        <v>3610</v>
      </c>
    </row>
    <row r="240" spans="1:11" ht="35.1" customHeight="1">
      <c r="A240" s="56">
        <v>2118100031730</v>
      </c>
      <c r="B240" s="49" t="s">
        <v>550</v>
      </c>
      <c r="C240" s="31" t="s">
        <v>551</v>
      </c>
      <c r="D240" s="50" t="s">
        <v>252</v>
      </c>
      <c r="E240" s="108">
        <v>14380</v>
      </c>
      <c r="F240" s="21">
        <v>38220090</v>
      </c>
      <c r="G240" s="51">
        <v>0.12</v>
      </c>
      <c r="I240" s="99">
        <v>15818.000000000002</v>
      </c>
      <c r="J240" s="100">
        <f t="shared" si="31"/>
        <v>0.10000000000000013</v>
      </c>
      <c r="K240" s="121">
        <f t="shared" si="35"/>
        <v>15810</v>
      </c>
    </row>
    <row r="241" spans="1:11" ht="35.1" customHeight="1">
      <c r="A241" s="56">
        <v>2118400021730</v>
      </c>
      <c r="B241" s="49" t="s">
        <v>552</v>
      </c>
      <c r="C241" s="31" t="s">
        <v>553</v>
      </c>
      <c r="D241" s="50" t="s">
        <v>252</v>
      </c>
      <c r="E241" s="108">
        <v>3419.5</v>
      </c>
      <c r="F241" s="21">
        <v>38220090</v>
      </c>
      <c r="G241" s="51">
        <v>0.12</v>
      </c>
      <c r="I241" s="99">
        <v>3761.4500000000003</v>
      </c>
      <c r="J241" s="100">
        <f t="shared" si="31"/>
        <v>0.10000000000000007</v>
      </c>
      <c r="K241" s="121">
        <f t="shared" si="35"/>
        <v>3760</v>
      </c>
    </row>
    <row r="242" spans="1:11" ht="35.1" customHeight="1">
      <c r="A242" s="56">
        <v>2121000011730</v>
      </c>
      <c r="B242" s="49" t="s">
        <v>554</v>
      </c>
      <c r="C242" s="31" t="s">
        <v>555</v>
      </c>
      <c r="D242" s="50" t="s">
        <v>252</v>
      </c>
      <c r="E242" s="108">
        <v>3360.25</v>
      </c>
      <c r="F242" s="21">
        <v>38220090</v>
      </c>
      <c r="G242" s="51">
        <v>0.12</v>
      </c>
      <c r="I242" s="99">
        <v>3696.2750000000001</v>
      </c>
      <c r="J242" s="100">
        <f t="shared" si="31"/>
        <v>0.10000000000000003</v>
      </c>
      <c r="K242" s="121">
        <f t="shared" si="35"/>
        <v>3690</v>
      </c>
    </row>
    <row r="243" spans="1:11" s="7" customFormat="1" ht="20.100000000000001" customHeight="1">
      <c r="A243" s="50"/>
      <c r="B243" s="19"/>
      <c r="C243" s="20" t="s">
        <v>556</v>
      </c>
      <c r="D243" s="50"/>
      <c r="E243" s="108"/>
      <c r="F243" s="21"/>
      <c r="G243" s="51"/>
      <c r="J243" s="100"/>
      <c r="K243" s="121"/>
    </row>
    <row r="244" spans="1:11" s="7" customFormat="1" ht="35.1" customHeight="1">
      <c r="A244" s="56">
        <v>2115100021730</v>
      </c>
      <c r="B244" s="49" t="s">
        <v>557</v>
      </c>
      <c r="C244" s="31" t="s">
        <v>558</v>
      </c>
      <c r="D244" s="50" t="s">
        <v>16</v>
      </c>
      <c r="E244" s="108">
        <v>22770</v>
      </c>
      <c r="F244" s="21">
        <v>38220090</v>
      </c>
      <c r="G244" s="51">
        <v>0.12</v>
      </c>
      <c r="I244" s="99">
        <v>25047.000000000004</v>
      </c>
      <c r="J244" s="100">
        <f t="shared" si="31"/>
        <v>0.10000000000000016</v>
      </c>
      <c r="K244" s="121">
        <f t="shared" ref="K244:K254" si="36">+FLOOR(I244,10)</f>
        <v>25040</v>
      </c>
    </row>
    <row r="245" spans="1:11" s="7" customFormat="1" ht="35.1" customHeight="1">
      <c r="A245" s="56">
        <v>2115100031730</v>
      </c>
      <c r="B245" s="49" t="s">
        <v>559</v>
      </c>
      <c r="C245" s="31" t="s">
        <v>560</v>
      </c>
      <c r="D245" s="50" t="s">
        <v>16</v>
      </c>
      <c r="E245" s="108">
        <v>19420</v>
      </c>
      <c r="F245" s="21">
        <v>38220090</v>
      </c>
      <c r="G245" s="51">
        <v>0.12</v>
      </c>
      <c r="I245" s="99">
        <v>21362</v>
      </c>
      <c r="J245" s="100">
        <f t="shared" si="31"/>
        <v>0.1</v>
      </c>
      <c r="K245" s="121">
        <f t="shared" si="36"/>
        <v>21360</v>
      </c>
    </row>
    <row r="246" spans="1:11" s="7" customFormat="1" ht="35.1" customHeight="1">
      <c r="A246" s="56">
        <v>2109800011730</v>
      </c>
      <c r="B246" s="49" t="s">
        <v>561</v>
      </c>
      <c r="C246" s="31" t="s">
        <v>562</v>
      </c>
      <c r="D246" s="50" t="s">
        <v>16</v>
      </c>
      <c r="E246" s="108">
        <v>6840</v>
      </c>
      <c r="F246" s="21">
        <v>38220090</v>
      </c>
      <c r="G246" s="51">
        <v>0.12</v>
      </c>
      <c r="I246" s="99">
        <v>7524.0000000000009</v>
      </c>
      <c r="J246" s="100">
        <f t="shared" si="31"/>
        <v>0.10000000000000013</v>
      </c>
      <c r="K246" s="121">
        <f t="shared" si="36"/>
        <v>7520</v>
      </c>
    </row>
    <row r="247" spans="1:11" s="7" customFormat="1" ht="35.1" customHeight="1">
      <c r="A247" s="56">
        <v>2106481001730</v>
      </c>
      <c r="B247" s="49" t="s">
        <v>563</v>
      </c>
      <c r="C247" s="31" t="s">
        <v>564</v>
      </c>
      <c r="D247" s="50" t="s">
        <v>16</v>
      </c>
      <c r="E247" s="108">
        <v>7010</v>
      </c>
      <c r="F247" s="21">
        <v>35079099</v>
      </c>
      <c r="G247" s="51">
        <v>0.18</v>
      </c>
      <c r="I247" s="99">
        <v>7711.0000000000009</v>
      </c>
      <c r="J247" s="100">
        <f t="shared" si="31"/>
        <v>0.10000000000000013</v>
      </c>
      <c r="K247" s="121">
        <f t="shared" si="36"/>
        <v>7710</v>
      </c>
    </row>
    <row r="248" spans="1:11" s="7" customFormat="1" ht="35.1" customHeight="1">
      <c r="A248" s="56">
        <v>2117100021730</v>
      </c>
      <c r="B248" s="49" t="s">
        <v>565</v>
      </c>
      <c r="C248" s="31" t="s">
        <v>566</v>
      </c>
      <c r="D248" s="50" t="s">
        <v>16</v>
      </c>
      <c r="E248" s="108">
        <v>11240</v>
      </c>
      <c r="F248" s="21">
        <v>38220090</v>
      </c>
      <c r="G248" s="51">
        <v>0.12</v>
      </c>
      <c r="I248" s="99">
        <v>12364.000000000002</v>
      </c>
      <c r="J248" s="100">
        <f t="shared" si="31"/>
        <v>0.10000000000000016</v>
      </c>
      <c r="K248" s="121">
        <f t="shared" si="36"/>
        <v>12360</v>
      </c>
    </row>
    <row r="249" spans="1:11" s="7" customFormat="1" ht="35.1" customHeight="1">
      <c r="A249" s="56">
        <v>2117500021730</v>
      </c>
      <c r="B249" s="49" t="s">
        <v>567</v>
      </c>
      <c r="C249" s="31" t="s">
        <v>568</v>
      </c>
      <c r="D249" s="50" t="s">
        <v>16</v>
      </c>
      <c r="E249" s="108">
        <v>12540</v>
      </c>
      <c r="F249" s="21">
        <v>38220090</v>
      </c>
      <c r="G249" s="51">
        <v>0.12</v>
      </c>
      <c r="I249" s="99">
        <v>13794.000000000002</v>
      </c>
      <c r="J249" s="100">
        <f t="shared" si="31"/>
        <v>0.10000000000000014</v>
      </c>
      <c r="K249" s="121">
        <f t="shared" si="36"/>
        <v>13790</v>
      </c>
    </row>
    <row r="250" spans="1:11" s="33" customFormat="1" ht="35.1" customHeight="1">
      <c r="A250" s="48">
        <v>2124500021730</v>
      </c>
      <c r="B250" s="57" t="s">
        <v>569</v>
      </c>
      <c r="C250" s="23" t="s">
        <v>570</v>
      </c>
      <c r="D250" s="59" t="s">
        <v>16</v>
      </c>
      <c r="E250" s="110">
        <v>10599.5</v>
      </c>
      <c r="F250" s="21">
        <v>38220090</v>
      </c>
      <c r="G250" s="51">
        <v>0.12</v>
      </c>
      <c r="I250" s="99">
        <v>11659.45</v>
      </c>
      <c r="J250" s="100">
        <f t="shared" si="31"/>
        <v>0.10000000000000007</v>
      </c>
      <c r="K250" s="121">
        <f t="shared" si="36"/>
        <v>11650</v>
      </c>
    </row>
    <row r="251" spans="1:11" s="7" customFormat="1" ht="35.1" customHeight="1">
      <c r="A251" s="48">
        <v>2117300021730</v>
      </c>
      <c r="B251" s="57" t="s">
        <v>571</v>
      </c>
      <c r="C251" s="23" t="s">
        <v>572</v>
      </c>
      <c r="D251" s="59" t="s">
        <v>16</v>
      </c>
      <c r="E251" s="110">
        <v>8280</v>
      </c>
      <c r="F251" s="21">
        <v>38220090</v>
      </c>
      <c r="G251" s="51">
        <v>0.12</v>
      </c>
      <c r="I251" s="99">
        <v>9108</v>
      </c>
      <c r="J251" s="100">
        <f t="shared" si="31"/>
        <v>0.1</v>
      </c>
      <c r="K251" s="121">
        <f t="shared" si="36"/>
        <v>9100</v>
      </c>
    </row>
    <row r="252" spans="1:11" s="7" customFormat="1" ht="35.1" customHeight="1">
      <c r="A252" s="48">
        <v>2117400021730</v>
      </c>
      <c r="B252" s="57" t="s">
        <v>573</v>
      </c>
      <c r="C252" s="23" t="s">
        <v>574</v>
      </c>
      <c r="D252" s="59" t="s">
        <v>252</v>
      </c>
      <c r="E252" s="110">
        <v>9780</v>
      </c>
      <c r="F252" s="21">
        <v>38220090</v>
      </c>
      <c r="G252" s="51">
        <v>0.12</v>
      </c>
      <c r="I252" s="99">
        <v>10758</v>
      </c>
      <c r="J252" s="100">
        <f t="shared" si="31"/>
        <v>0.1</v>
      </c>
      <c r="K252" s="121">
        <f t="shared" si="36"/>
        <v>10750</v>
      </c>
    </row>
    <row r="253" spans="1:11" ht="35.1" customHeight="1">
      <c r="A253" s="67" t="s">
        <v>575</v>
      </c>
      <c r="B253" s="50" t="s">
        <v>576</v>
      </c>
      <c r="C253" s="31" t="s">
        <v>577</v>
      </c>
      <c r="D253" s="50" t="s">
        <v>252</v>
      </c>
      <c r="E253" s="108">
        <v>9599.5</v>
      </c>
      <c r="F253" s="21">
        <v>38220090</v>
      </c>
      <c r="G253" s="51">
        <v>0.12</v>
      </c>
      <c r="I253" s="99">
        <v>10559.45</v>
      </c>
      <c r="J253" s="100">
        <f t="shared" si="31"/>
        <v>0.10000000000000007</v>
      </c>
      <c r="K253" s="121">
        <f t="shared" si="36"/>
        <v>10550</v>
      </c>
    </row>
    <row r="254" spans="1:11" ht="35.1" customHeight="1">
      <c r="A254" s="67" t="s">
        <v>578</v>
      </c>
      <c r="B254" s="50" t="s">
        <v>579</v>
      </c>
      <c r="C254" s="31" t="s">
        <v>580</v>
      </c>
      <c r="D254" s="50" t="s">
        <v>252</v>
      </c>
      <c r="E254" s="108">
        <v>17830</v>
      </c>
      <c r="F254" s="21">
        <v>38220090</v>
      </c>
      <c r="G254" s="51">
        <v>0.12</v>
      </c>
      <c r="I254" s="99">
        <v>19613</v>
      </c>
      <c r="J254" s="100">
        <f t="shared" si="31"/>
        <v>0.1</v>
      </c>
      <c r="K254" s="121">
        <f t="shared" si="36"/>
        <v>19610</v>
      </c>
    </row>
    <row r="255" spans="1:11" ht="20.100000000000001" customHeight="1">
      <c r="A255" s="50"/>
      <c r="B255" s="19"/>
      <c r="C255" s="20" t="s">
        <v>581</v>
      </c>
      <c r="D255" s="50"/>
      <c r="E255" s="108"/>
      <c r="F255" s="21"/>
      <c r="G255" s="51"/>
      <c r="J255" s="100"/>
      <c r="K255" s="121"/>
    </row>
    <row r="256" spans="1:11" ht="35.1" customHeight="1">
      <c r="A256" s="56">
        <v>2653170501730</v>
      </c>
      <c r="B256" s="49" t="s">
        <v>582</v>
      </c>
      <c r="C256" s="31" t="s">
        <v>583</v>
      </c>
      <c r="D256" s="50" t="s">
        <v>252</v>
      </c>
      <c r="E256" s="108">
        <v>6210</v>
      </c>
      <c r="F256" s="21">
        <v>29349900</v>
      </c>
      <c r="G256" s="51">
        <v>0.18</v>
      </c>
      <c r="I256" s="99">
        <v>6831.0000000000009</v>
      </c>
      <c r="J256" s="100">
        <f t="shared" si="31"/>
        <v>0.10000000000000014</v>
      </c>
      <c r="K256" s="121">
        <f t="shared" ref="K256:K288" si="37">+FLOOR(I256,10)</f>
        <v>6830</v>
      </c>
    </row>
    <row r="257" spans="1:11" ht="35.1" customHeight="1">
      <c r="A257" s="56">
        <v>2663170501730</v>
      </c>
      <c r="B257" s="49" t="s">
        <v>584</v>
      </c>
      <c r="C257" s="23" t="s">
        <v>585</v>
      </c>
      <c r="D257" s="59" t="s">
        <v>252</v>
      </c>
      <c r="E257" s="110">
        <v>7200</v>
      </c>
      <c r="F257" s="21">
        <v>29349900</v>
      </c>
      <c r="G257" s="51">
        <v>0.18</v>
      </c>
      <c r="I257" s="99">
        <v>7920.0000000000009</v>
      </c>
      <c r="J257" s="100">
        <f t="shared" si="31"/>
        <v>0.10000000000000013</v>
      </c>
      <c r="K257" s="121">
        <f t="shared" si="37"/>
        <v>7920</v>
      </c>
    </row>
    <row r="258" spans="1:11" ht="35.1" customHeight="1">
      <c r="A258" s="56">
        <v>2652670501730</v>
      </c>
      <c r="B258" s="49" t="s">
        <v>586</v>
      </c>
      <c r="C258" s="23" t="s">
        <v>587</v>
      </c>
      <c r="D258" s="59" t="s">
        <v>252</v>
      </c>
      <c r="E258" s="110">
        <v>4549.5</v>
      </c>
      <c r="F258" s="21">
        <v>29349900</v>
      </c>
      <c r="G258" s="51">
        <v>0.18</v>
      </c>
      <c r="I258" s="99">
        <v>5004.4500000000007</v>
      </c>
      <c r="J258" s="100">
        <f t="shared" si="31"/>
        <v>0.10000000000000016</v>
      </c>
      <c r="K258" s="121">
        <f t="shared" si="37"/>
        <v>5000</v>
      </c>
    </row>
    <row r="259" spans="1:11" ht="35.1" customHeight="1">
      <c r="A259" s="56">
        <v>2662671001730</v>
      </c>
      <c r="B259" s="49" t="s">
        <v>588</v>
      </c>
      <c r="C259" s="23" t="s">
        <v>589</v>
      </c>
      <c r="D259" s="59" t="s">
        <v>252</v>
      </c>
      <c r="E259" s="110">
        <v>8630</v>
      </c>
      <c r="F259" s="21">
        <v>29349900</v>
      </c>
      <c r="G259" s="51">
        <v>0.18</v>
      </c>
      <c r="I259" s="99">
        <v>9493</v>
      </c>
      <c r="J259" s="100">
        <f t="shared" si="31"/>
        <v>0.1</v>
      </c>
      <c r="K259" s="121">
        <f t="shared" si="37"/>
        <v>9490</v>
      </c>
    </row>
    <row r="260" spans="1:11" ht="35.1" customHeight="1">
      <c r="A260" s="56">
        <v>2662670501730</v>
      </c>
      <c r="B260" s="49" t="s">
        <v>590</v>
      </c>
      <c r="C260" s="23" t="s">
        <v>591</v>
      </c>
      <c r="D260" s="59" t="s">
        <v>252</v>
      </c>
      <c r="E260" s="110">
        <v>4900</v>
      </c>
      <c r="F260" s="21">
        <v>29349900</v>
      </c>
      <c r="G260" s="51">
        <v>0.18</v>
      </c>
      <c r="I260" s="99">
        <v>5390</v>
      </c>
      <c r="J260" s="100">
        <f t="shared" si="31"/>
        <v>0.1</v>
      </c>
      <c r="K260" s="121">
        <f t="shared" si="37"/>
        <v>5390</v>
      </c>
    </row>
    <row r="261" spans="1:11" ht="35.1" customHeight="1">
      <c r="A261" s="66" t="s">
        <v>592</v>
      </c>
      <c r="B261" s="50" t="s">
        <v>593</v>
      </c>
      <c r="C261" s="31" t="s">
        <v>594</v>
      </c>
      <c r="D261" s="50" t="s">
        <v>252</v>
      </c>
      <c r="E261" s="110">
        <v>6140.25</v>
      </c>
      <c r="F261" s="21">
        <v>29349900</v>
      </c>
      <c r="G261" s="51">
        <v>0.18</v>
      </c>
      <c r="I261" s="99">
        <v>6754.2750000000005</v>
      </c>
      <c r="J261" s="100">
        <f t="shared" si="31"/>
        <v>0.10000000000000009</v>
      </c>
      <c r="K261" s="121">
        <f t="shared" si="37"/>
        <v>6750</v>
      </c>
    </row>
    <row r="262" spans="1:11" ht="35.1" customHeight="1">
      <c r="A262" s="56">
        <v>2663070501730</v>
      </c>
      <c r="B262" s="49" t="s">
        <v>595</v>
      </c>
      <c r="C262" s="23" t="s">
        <v>596</v>
      </c>
      <c r="D262" s="59" t="s">
        <v>252</v>
      </c>
      <c r="E262" s="110">
        <v>5669.5</v>
      </c>
      <c r="F262" s="21">
        <v>29349900</v>
      </c>
      <c r="G262" s="51">
        <v>0.18</v>
      </c>
      <c r="I262" s="99">
        <v>6236.4500000000007</v>
      </c>
      <c r="J262" s="100">
        <f t="shared" si="31"/>
        <v>0.10000000000000013</v>
      </c>
      <c r="K262" s="121">
        <f t="shared" si="37"/>
        <v>6230</v>
      </c>
    </row>
    <row r="263" spans="1:11" ht="35.1" customHeight="1">
      <c r="A263" s="56">
        <v>2651970501730</v>
      </c>
      <c r="B263" s="49" t="s">
        <v>597</v>
      </c>
      <c r="C263" s="23" t="s">
        <v>598</v>
      </c>
      <c r="D263" s="50" t="s">
        <v>252</v>
      </c>
      <c r="E263" s="108">
        <v>3640</v>
      </c>
      <c r="F263" s="21">
        <v>29349900</v>
      </c>
      <c r="G263" s="51">
        <v>0.18</v>
      </c>
      <c r="I263" s="99">
        <v>4004.0000000000005</v>
      </c>
      <c r="J263" s="100">
        <f t="shared" si="31"/>
        <v>0.10000000000000013</v>
      </c>
      <c r="K263" s="121">
        <f t="shared" si="37"/>
        <v>4000</v>
      </c>
    </row>
    <row r="264" spans="1:11" ht="35.1" customHeight="1">
      <c r="A264" s="56">
        <v>2661970501730</v>
      </c>
      <c r="B264" s="49" t="s">
        <v>599</v>
      </c>
      <c r="C264" s="23" t="s">
        <v>600</v>
      </c>
      <c r="D264" s="50" t="s">
        <v>252</v>
      </c>
      <c r="E264" s="108">
        <v>4510</v>
      </c>
      <c r="F264" s="21">
        <v>29349900</v>
      </c>
      <c r="G264" s="51">
        <v>0.18</v>
      </c>
      <c r="I264" s="99">
        <v>4961</v>
      </c>
      <c r="J264" s="100">
        <f t="shared" si="31"/>
        <v>0.1</v>
      </c>
      <c r="K264" s="121">
        <f t="shared" si="37"/>
        <v>4960</v>
      </c>
    </row>
    <row r="265" spans="1:11" ht="35.1" customHeight="1">
      <c r="A265" s="56">
        <v>2652070501730</v>
      </c>
      <c r="B265" s="49" t="s">
        <v>601</v>
      </c>
      <c r="C265" s="23" t="s">
        <v>602</v>
      </c>
      <c r="D265" s="50" t="s">
        <v>252</v>
      </c>
      <c r="E265" s="108">
        <v>4229.5</v>
      </c>
      <c r="F265" s="21">
        <v>29349900</v>
      </c>
      <c r="G265" s="51">
        <v>0.18</v>
      </c>
      <c r="I265" s="99">
        <v>4652.4500000000007</v>
      </c>
      <c r="J265" s="100">
        <f t="shared" ref="J265:J328" si="38">(I265-E265)/E265</f>
        <v>0.10000000000000017</v>
      </c>
      <c r="K265" s="121">
        <f t="shared" si="37"/>
        <v>4650</v>
      </c>
    </row>
    <row r="266" spans="1:11" ht="35.1" customHeight="1">
      <c r="A266" s="56">
        <v>2662070501730</v>
      </c>
      <c r="B266" s="49" t="s">
        <v>603</v>
      </c>
      <c r="C266" s="23" t="s">
        <v>604</v>
      </c>
      <c r="D266" s="50" t="s">
        <v>252</v>
      </c>
      <c r="E266" s="108">
        <v>4479.5</v>
      </c>
      <c r="F266" s="21">
        <v>29349900</v>
      </c>
      <c r="G266" s="51">
        <v>0.18</v>
      </c>
      <c r="I266" s="99">
        <v>4927.4500000000007</v>
      </c>
      <c r="J266" s="100">
        <f t="shared" si="38"/>
        <v>0.10000000000000016</v>
      </c>
      <c r="K266" s="121">
        <f t="shared" si="37"/>
        <v>4920</v>
      </c>
    </row>
    <row r="267" spans="1:11" ht="35.1" customHeight="1">
      <c r="A267" s="56">
        <v>2652171001730</v>
      </c>
      <c r="B267" s="49" t="s">
        <v>605</v>
      </c>
      <c r="C267" s="23" t="s">
        <v>606</v>
      </c>
      <c r="D267" s="50" t="s">
        <v>252</v>
      </c>
      <c r="E267" s="108">
        <v>7160</v>
      </c>
      <c r="F267" s="21">
        <v>29349900</v>
      </c>
      <c r="G267" s="51">
        <v>0.18</v>
      </c>
      <c r="I267" s="99">
        <v>7876.0000000000009</v>
      </c>
      <c r="J267" s="100">
        <f t="shared" si="38"/>
        <v>0.10000000000000013</v>
      </c>
      <c r="K267" s="121">
        <f t="shared" si="37"/>
        <v>7870</v>
      </c>
    </row>
    <row r="268" spans="1:11" ht="35.1" customHeight="1">
      <c r="A268" s="56">
        <v>2652570501730</v>
      </c>
      <c r="B268" s="49" t="s">
        <v>607</v>
      </c>
      <c r="C268" s="23" t="s">
        <v>608</v>
      </c>
      <c r="D268" s="50" t="s">
        <v>252</v>
      </c>
      <c r="E268" s="108">
        <v>12840</v>
      </c>
      <c r="F268" s="21">
        <v>29349900</v>
      </c>
      <c r="G268" s="51">
        <v>0.18</v>
      </c>
      <c r="I268" s="99">
        <v>14124.000000000002</v>
      </c>
      <c r="J268" s="100">
        <f t="shared" si="38"/>
        <v>0.10000000000000014</v>
      </c>
      <c r="K268" s="121">
        <f t="shared" si="37"/>
        <v>14120</v>
      </c>
    </row>
    <row r="269" spans="1:11" ht="35.1" customHeight="1">
      <c r="A269" s="56">
        <v>2652470501730</v>
      </c>
      <c r="B269" s="49" t="s">
        <v>609</v>
      </c>
      <c r="C269" s="23" t="s">
        <v>610</v>
      </c>
      <c r="D269" s="50" t="s">
        <v>252</v>
      </c>
      <c r="E269" s="108">
        <v>9419.5</v>
      </c>
      <c r="F269" s="21">
        <v>29349900</v>
      </c>
      <c r="G269" s="51">
        <v>0.18</v>
      </c>
      <c r="I269" s="99">
        <v>10361.450000000001</v>
      </c>
      <c r="J269" s="100">
        <f t="shared" si="38"/>
        <v>0.10000000000000007</v>
      </c>
      <c r="K269" s="121">
        <f t="shared" si="37"/>
        <v>10360</v>
      </c>
    </row>
    <row r="270" spans="1:11" ht="35.1" customHeight="1">
      <c r="A270" s="56">
        <v>2662470501730</v>
      </c>
      <c r="B270" s="49" t="s">
        <v>611</v>
      </c>
      <c r="C270" s="23" t="s">
        <v>612</v>
      </c>
      <c r="D270" s="50" t="s">
        <v>252</v>
      </c>
      <c r="E270" s="108">
        <v>10030</v>
      </c>
      <c r="F270" s="21">
        <v>29349900</v>
      </c>
      <c r="G270" s="51">
        <v>0.18</v>
      </c>
      <c r="I270" s="99">
        <v>11033</v>
      </c>
      <c r="J270" s="100">
        <f t="shared" si="38"/>
        <v>0.1</v>
      </c>
      <c r="K270" s="121">
        <f t="shared" si="37"/>
        <v>11030</v>
      </c>
    </row>
    <row r="271" spans="1:11" ht="35.1" customHeight="1">
      <c r="A271" s="56">
        <v>2652370501730</v>
      </c>
      <c r="B271" s="49" t="s">
        <v>613</v>
      </c>
      <c r="C271" s="23" t="s">
        <v>614</v>
      </c>
      <c r="D271" s="50" t="s">
        <v>252</v>
      </c>
      <c r="E271" s="108">
        <v>3680</v>
      </c>
      <c r="F271" s="21">
        <v>29349900</v>
      </c>
      <c r="G271" s="51">
        <v>0.18</v>
      </c>
      <c r="I271" s="99">
        <v>4048.0000000000005</v>
      </c>
      <c r="J271" s="100">
        <f t="shared" si="38"/>
        <v>0.10000000000000013</v>
      </c>
      <c r="K271" s="121">
        <f t="shared" si="37"/>
        <v>4040</v>
      </c>
    </row>
    <row r="272" spans="1:11" ht="35.1" customHeight="1">
      <c r="A272" s="56">
        <v>2652770501730</v>
      </c>
      <c r="B272" s="49" t="s">
        <v>615</v>
      </c>
      <c r="C272" s="23" t="s">
        <v>616</v>
      </c>
      <c r="D272" s="50" t="s">
        <v>252</v>
      </c>
      <c r="E272" s="108">
        <v>3509.5</v>
      </c>
      <c r="F272" s="21">
        <v>29349900</v>
      </c>
      <c r="G272" s="51">
        <v>0.18</v>
      </c>
      <c r="I272" s="99">
        <v>3860.4500000000003</v>
      </c>
      <c r="J272" s="100">
        <f t="shared" si="38"/>
        <v>0.10000000000000007</v>
      </c>
      <c r="K272" s="121">
        <f t="shared" si="37"/>
        <v>3860</v>
      </c>
    </row>
    <row r="273" spans="1:11" ht="35.1" customHeight="1">
      <c r="A273" s="56">
        <v>2662770501730</v>
      </c>
      <c r="B273" s="49" t="s">
        <v>617</v>
      </c>
      <c r="C273" s="31" t="s">
        <v>618</v>
      </c>
      <c r="D273" s="50" t="s">
        <v>252</v>
      </c>
      <c r="E273" s="108">
        <v>4499.5</v>
      </c>
      <c r="F273" s="21">
        <v>29349900</v>
      </c>
      <c r="G273" s="51">
        <v>0.18</v>
      </c>
      <c r="I273" s="99">
        <v>4949.4500000000007</v>
      </c>
      <c r="J273" s="100">
        <f t="shared" si="38"/>
        <v>0.10000000000000016</v>
      </c>
      <c r="K273" s="121">
        <f t="shared" si="37"/>
        <v>4940</v>
      </c>
    </row>
    <row r="274" spans="1:11" ht="35.1" customHeight="1">
      <c r="A274" s="56">
        <v>2652870501730</v>
      </c>
      <c r="B274" s="49" t="s">
        <v>619</v>
      </c>
      <c r="C274" s="31" t="s">
        <v>620</v>
      </c>
      <c r="D274" s="50" t="s">
        <v>252</v>
      </c>
      <c r="E274" s="108">
        <v>3820</v>
      </c>
      <c r="F274" s="21">
        <v>29349900</v>
      </c>
      <c r="G274" s="51">
        <v>0.18</v>
      </c>
      <c r="I274" s="99">
        <v>4202</v>
      </c>
      <c r="J274" s="100">
        <f t="shared" si="38"/>
        <v>0.1</v>
      </c>
      <c r="K274" s="121">
        <f t="shared" si="37"/>
        <v>4200</v>
      </c>
    </row>
    <row r="275" spans="1:11" ht="35.1" customHeight="1">
      <c r="A275" s="56">
        <v>2662870501730</v>
      </c>
      <c r="B275" s="49" t="s">
        <v>621</v>
      </c>
      <c r="C275" s="31" t="s">
        <v>622</v>
      </c>
      <c r="D275" s="50" t="s">
        <v>252</v>
      </c>
      <c r="E275" s="108">
        <v>4389.5</v>
      </c>
      <c r="F275" s="21">
        <v>29349900</v>
      </c>
      <c r="G275" s="51">
        <v>0.18</v>
      </c>
      <c r="I275" s="99">
        <v>4828.4500000000007</v>
      </c>
      <c r="J275" s="100">
        <f t="shared" si="38"/>
        <v>0.10000000000000017</v>
      </c>
      <c r="K275" s="121">
        <f t="shared" si="37"/>
        <v>4820</v>
      </c>
    </row>
    <row r="276" spans="1:11" ht="35.1" customHeight="1">
      <c r="A276" s="56">
        <v>2652970501730</v>
      </c>
      <c r="B276" s="49" t="s">
        <v>623</v>
      </c>
      <c r="C276" s="31" t="s">
        <v>624</v>
      </c>
      <c r="D276" s="50" t="s">
        <v>252</v>
      </c>
      <c r="E276" s="108">
        <v>3940</v>
      </c>
      <c r="F276" s="21">
        <v>29349900</v>
      </c>
      <c r="G276" s="51">
        <v>0.18</v>
      </c>
      <c r="I276" s="99">
        <v>4334</v>
      </c>
      <c r="J276" s="100">
        <f t="shared" si="38"/>
        <v>0.1</v>
      </c>
      <c r="K276" s="121">
        <f t="shared" si="37"/>
        <v>4330</v>
      </c>
    </row>
    <row r="277" spans="1:11" ht="35.1" customHeight="1">
      <c r="A277" s="56">
        <v>2663270501730</v>
      </c>
      <c r="B277" s="49" t="s">
        <v>625</v>
      </c>
      <c r="C277" s="23" t="s">
        <v>626</v>
      </c>
      <c r="D277" s="50" t="s">
        <v>252</v>
      </c>
      <c r="E277" s="108">
        <v>5669.5</v>
      </c>
      <c r="F277" s="21">
        <v>29349900</v>
      </c>
      <c r="G277" s="51">
        <v>0.18</v>
      </c>
      <c r="I277" s="99">
        <v>6236.4500000000007</v>
      </c>
      <c r="J277" s="100">
        <f t="shared" si="38"/>
        <v>0.10000000000000013</v>
      </c>
      <c r="K277" s="121">
        <f t="shared" si="37"/>
        <v>6230</v>
      </c>
    </row>
    <row r="278" spans="1:11" ht="35.1" customHeight="1">
      <c r="A278" s="48">
        <v>2653370501730</v>
      </c>
      <c r="B278" s="57" t="s">
        <v>627</v>
      </c>
      <c r="C278" s="23" t="s">
        <v>628</v>
      </c>
      <c r="D278" s="59" t="s">
        <v>16</v>
      </c>
      <c r="E278" s="110">
        <v>4889.5</v>
      </c>
      <c r="F278" s="21">
        <v>29349900</v>
      </c>
      <c r="G278" s="51">
        <v>0.18</v>
      </c>
      <c r="I278" s="99">
        <v>5378.4500000000007</v>
      </c>
      <c r="J278" s="100">
        <f t="shared" si="38"/>
        <v>0.10000000000000014</v>
      </c>
      <c r="K278" s="121">
        <f t="shared" si="37"/>
        <v>5370</v>
      </c>
    </row>
    <row r="279" spans="1:11" ht="35.1" customHeight="1">
      <c r="A279" s="48">
        <v>2660170501730</v>
      </c>
      <c r="B279" s="57" t="s">
        <v>629</v>
      </c>
      <c r="C279" s="23" t="s">
        <v>630</v>
      </c>
      <c r="D279" s="59" t="s">
        <v>252</v>
      </c>
      <c r="E279" s="110">
        <v>3360</v>
      </c>
      <c r="F279" s="21">
        <v>29349900</v>
      </c>
      <c r="G279" s="51">
        <v>0.18</v>
      </c>
      <c r="I279" s="99">
        <v>3696.0000000000005</v>
      </c>
      <c r="J279" s="100">
        <f t="shared" si="38"/>
        <v>0.10000000000000013</v>
      </c>
      <c r="K279" s="121">
        <f t="shared" si="37"/>
        <v>3690</v>
      </c>
    </row>
    <row r="280" spans="1:11" ht="35.1" customHeight="1">
      <c r="A280" s="48">
        <v>2650870501730</v>
      </c>
      <c r="B280" s="57" t="s">
        <v>631</v>
      </c>
      <c r="C280" s="23" t="s">
        <v>632</v>
      </c>
      <c r="D280" s="59" t="s">
        <v>16</v>
      </c>
      <c r="E280" s="110">
        <v>4490</v>
      </c>
      <c r="F280" s="21">
        <v>29349900</v>
      </c>
      <c r="G280" s="51">
        <v>0.18</v>
      </c>
      <c r="I280" s="99">
        <v>4939</v>
      </c>
      <c r="J280" s="100">
        <f t="shared" si="38"/>
        <v>0.1</v>
      </c>
      <c r="K280" s="121">
        <f t="shared" si="37"/>
        <v>4930</v>
      </c>
    </row>
    <row r="281" spans="1:11" ht="35.1" customHeight="1">
      <c r="A281" s="56">
        <v>2651070501730</v>
      </c>
      <c r="B281" s="49" t="s">
        <v>633</v>
      </c>
      <c r="C281" s="31" t="s">
        <v>634</v>
      </c>
      <c r="D281" s="50" t="s">
        <v>252</v>
      </c>
      <c r="E281" s="108">
        <v>5629.5</v>
      </c>
      <c r="F281" s="21">
        <v>29349900</v>
      </c>
      <c r="G281" s="51">
        <v>0.18</v>
      </c>
      <c r="I281" s="99">
        <v>6192.4500000000007</v>
      </c>
      <c r="J281" s="100">
        <f t="shared" si="38"/>
        <v>0.10000000000000013</v>
      </c>
      <c r="K281" s="121">
        <f t="shared" si="37"/>
        <v>6190</v>
      </c>
    </row>
    <row r="282" spans="1:11" ht="35.1" customHeight="1">
      <c r="A282" s="56">
        <v>2650570501730</v>
      </c>
      <c r="B282" s="49" t="s">
        <v>635</v>
      </c>
      <c r="C282" s="31" t="s">
        <v>636</v>
      </c>
      <c r="D282" s="50" t="s">
        <v>252</v>
      </c>
      <c r="E282" s="108">
        <v>6900</v>
      </c>
      <c r="F282" s="21">
        <v>29349900</v>
      </c>
      <c r="G282" s="51">
        <v>0.18</v>
      </c>
      <c r="I282" s="99">
        <v>7590.0000000000009</v>
      </c>
      <c r="J282" s="100">
        <f t="shared" si="38"/>
        <v>0.10000000000000013</v>
      </c>
      <c r="K282" s="121">
        <f t="shared" si="37"/>
        <v>7590</v>
      </c>
    </row>
    <row r="283" spans="1:11" ht="35.1" customHeight="1">
      <c r="A283" s="48">
        <v>2650170501730</v>
      </c>
      <c r="B283" s="49" t="s">
        <v>637</v>
      </c>
      <c r="C283" s="31" t="s">
        <v>638</v>
      </c>
      <c r="D283" s="50" t="s">
        <v>252</v>
      </c>
      <c r="E283" s="108">
        <v>2790</v>
      </c>
      <c r="F283" s="21">
        <v>29349900</v>
      </c>
      <c r="G283" s="51">
        <v>0.18</v>
      </c>
      <c r="I283" s="99">
        <v>3069.0000000000005</v>
      </c>
      <c r="J283" s="100">
        <f t="shared" si="38"/>
        <v>0.10000000000000016</v>
      </c>
      <c r="K283" s="121">
        <f t="shared" si="37"/>
        <v>3060</v>
      </c>
    </row>
    <row r="284" spans="1:11" ht="35.1" customHeight="1">
      <c r="A284" s="48">
        <v>2650270501730</v>
      </c>
      <c r="B284" s="49" t="s">
        <v>639</v>
      </c>
      <c r="C284" s="31" t="s">
        <v>640</v>
      </c>
      <c r="D284" s="50" t="s">
        <v>252</v>
      </c>
      <c r="E284" s="108">
        <v>2790</v>
      </c>
      <c r="F284" s="21">
        <v>29349900</v>
      </c>
      <c r="G284" s="51">
        <v>0.18</v>
      </c>
      <c r="I284" s="99">
        <v>3069.0000000000005</v>
      </c>
      <c r="J284" s="100">
        <f t="shared" si="38"/>
        <v>0.10000000000000016</v>
      </c>
      <c r="K284" s="121">
        <f t="shared" si="37"/>
        <v>3060</v>
      </c>
    </row>
    <row r="285" spans="1:11" ht="35.1" customHeight="1">
      <c r="A285" s="68">
        <v>2650370501730</v>
      </c>
      <c r="B285" s="49" t="s">
        <v>641</v>
      </c>
      <c r="C285" s="69" t="s">
        <v>642</v>
      </c>
      <c r="D285" s="49" t="s">
        <v>252</v>
      </c>
      <c r="E285" s="111">
        <v>2790</v>
      </c>
      <c r="F285" s="21">
        <v>29349900</v>
      </c>
      <c r="G285" s="51">
        <v>0.18</v>
      </c>
      <c r="I285" s="99">
        <v>3069.0000000000005</v>
      </c>
      <c r="J285" s="100">
        <f t="shared" si="38"/>
        <v>0.10000000000000016</v>
      </c>
      <c r="K285" s="121">
        <f t="shared" si="37"/>
        <v>3060</v>
      </c>
    </row>
    <row r="286" spans="1:11" ht="35.1" customHeight="1">
      <c r="A286" s="56">
        <v>2660270501730</v>
      </c>
      <c r="B286" s="49" t="s">
        <v>643</v>
      </c>
      <c r="C286" s="31" t="s">
        <v>644</v>
      </c>
      <c r="D286" s="50" t="s">
        <v>252</v>
      </c>
      <c r="E286" s="108">
        <v>2639.5</v>
      </c>
      <c r="F286" s="21">
        <v>29349900</v>
      </c>
      <c r="G286" s="51">
        <v>0.18</v>
      </c>
      <c r="I286" s="99">
        <v>2903.4500000000003</v>
      </c>
      <c r="J286" s="100">
        <f t="shared" si="38"/>
        <v>0.1000000000000001</v>
      </c>
      <c r="K286" s="121">
        <f t="shared" si="37"/>
        <v>2900</v>
      </c>
    </row>
    <row r="287" spans="1:11" ht="35.1" customHeight="1">
      <c r="A287" s="56">
        <v>2660370501730</v>
      </c>
      <c r="B287" s="49" t="s">
        <v>645</v>
      </c>
      <c r="C287" s="31" t="s">
        <v>644</v>
      </c>
      <c r="D287" s="50" t="s">
        <v>252</v>
      </c>
      <c r="E287" s="108">
        <v>2609.5</v>
      </c>
      <c r="F287" s="21">
        <v>29349900</v>
      </c>
      <c r="G287" s="51">
        <v>0.18</v>
      </c>
      <c r="I287" s="99">
        <v>2870.4500000000003</v>
      </c>
      <c r="J287" s="100">
        <f t="shared" si="38"/>
        <v>0.1000000000000001</v>
      </c>
      <c r="K287" s="121">
        <f t="shared" si="37"/>
        <v>2870</v>
      </c>
    </row>
    <row r="288" spans="1:11" ht="35.1" customHeight="1">
      <c r="A288" s="56">
        <v>2660570101730</v>
      </c>
      <c r="B288" s="49" t="s">
        <v>646</v>
      </c>
      <c r="C288" s="31" t="s">
        <v>647</v>
      </c>
      <c r="D288" s="50" t="s">
        <v>252</v>
      </c>
      <c r="E288" s="108">
        <v>7719.5</v>
      </c>
      <c r="F288" s="21">
        <v>29349900</v>
      </c>
      <c r="G288" s="51">
        <v>0.18</v>
      </c>
      <c r="I288" s="99">
        <v>8491.4500000000007</v>
      </c>
      <c r="J288" s="100">
        <f t="shared" si="38"/>
        <v>0.10000000000000009</v>
      </c>
      <c r="K288" s="121">
        <f t="shared" si="37"/>
        <v>8490</v>
      </c>
    </row>
    <row r="289" spans="1:11" ht="20.100000000000001" customHeight="1">
      <c r="A289" s="50"/>
      <c r="B289" s="19"/>
      <c r="C289" s="20" t="s">
        <v>648</v>
      </c>
      <c r="D289" s="50"/>
      <c r="E289" s="108"/>
      <c r="F289" s="21"/>
      <c r="G289" s="51"/>
      <c r="J289" s="100"/>
      <c r="K289" s="121"/>
    </row>
    <row r="290" spans="1:11" ht="35.1" customHeight="1">
      <c r="A290" s="56">
        <v>3600185001730</v>
      </c>
      <c r="B290" s="49" t="s">
        <v>649</v>
      </c>
      <c r="C290" s="31" t="s">
        <v>650</v>
      </c>
      <c r="D290" s="50" t="s">
        <v>252</v>
      </c>
      <c r="E290" s="108">
        <v>2359.5</v>
      </c>
      <c r="F290" s="21">
        <v>29349900</v>
      </c>
      <c r="G290" s="51">
        <v>0.18</v>
      </c>
      <c r="I290" s="99">
        <v>2595.4500000000003</v>
      </c>
      <c r="J290" s="100">
        <f t="shared" si="38"/>
        <v>0.10000000000000012</v>
      </c>
      <c r="K290" s="121">
        <f t="shared" ref="K290:K299" si="39">+FLOOR(I290,10)</f>
        <v>2590</v>
      </c>
    </row>
    <row r="291" spans="1:11" ht="35.1" customHeight="1">
      <c r="A291" s="56">
        <v>3600100011730</v>
      </c>
      <c r="B291" s="49" t="s">
        <v>651</v>
      </c>
      <c r="C291" s="31" t="s">
        <v>652</v>
      </c>
      <c r="D291" s="50" t="s">
        <v>252</v>
      </c>
      <c r="E291" s="108">
        <v>3809.5</v>
      </c>
      <c r="F291" s="21">
        <v>29349900</v>
      </c>
      <c r="G291" s="51">
        <v>0.18</v>
      </c>
      <c r="I291" s="99">
        <v>4190.4500000000007</v>
      </c>
      <c r="J291" s="100">
        <f t="shared" si="38"/>
        <v>0.10000000000000019</v>
      </c>
      <c r="K291" s="121">
        <f t="shared" si="39"/>
        <v>4190</v>
      </c>
    </row>
    <row r="292" spans="1:11" ht="35.1" customHeight="1">
      <c r="A292" s="56">
        <v>3600100101730</v>
      </c>
      <c r="B292" s="49" t="s">
        <v>653</v>
      </c>
      <c r="C292" s="31" t="s">
        <v>654</v>
      </c>
      <c r="D292" s="50" t="s">
        <v>252</v>
      </c>
      <c r="E292" s="108">
        <v>20240</v>
      </c>
      <c r="F292" s="21">
        <v>29349900</v>
      </c>
      <c r="G292" s="51">
        <v>0.18</v>
      </c>
      <c r="I292" s="99">
        <v>22264</v>
      </c>
      <c r="J292" s="100">
        <f t="shared" si="38"/>
        <v>0.1</v>
      </c>
      <c r="K292" s="121">
        <f t="shared" si="39"/>
        <v>22260</v>
      </c>
    </row>
    <row r="293" spans="1:11" ht="35.1" customHeight="1">
      <c r="A293" s="56">
        <v>3600281001730</v>
      </c>
      <c r="B293" s="49" t="s">
        <v>655</v>
      </c>
      <c r="C293" s="31" t="s">
        <v>656</v>
      </c>
      <c r="D293" s="50" t="s">
        <v>252</v>
      </c>
      <c r="E293" s="108">
        <v>2659.5</v>
      </c>
      <c r="F293" s="21">
        <v>29349900</v>
      </c>
      <c r="G293" s="51">
        <v>0.18</v>
      </c>
      <c r="I293" s="99">
        <v>2925.4500000000003</v>
      </c>
      <c r="J293" s="100">
        <f t="shared" si="38"/>
        <v>0.1000000000000001</v>
      </c>
      <c r="K293" s="121">
        <f t="shared" si="39"/>
        <v>2920</v>
      </c>
    </row>
    <row r="294" spans="1:11" ht="35.1" customHeight="1">
      <c r="A294" s="56">
        <v>3600200011730</v>
      </c>
      <c r="B294" s="49" t="s">
        <v>657</v>
      </c>
      <c r="C294" s="31" t="s">
        <v>658</v>
      </c>
      <c r="D294" s="50" t="s">
        <v>252</v>
      </c>
      <c r="E294" s="108">
        <v>15309.5</v>
      </c>
      <c r="F294" s="21">
        <v>29349900</v>
      </c>
      <c r="G294" s="51">
        <v>0.18</v>
      </c>
      <c r="I294" s="99">
        <v>16840.45</v>
      </c>
      <c r="J294" s="100">
        <f t="shared" si="38"/>
        <v>0.10000000000000005</v>
      </c>
      <c r="K294" s="121">
        <f t="shared" si="39"/>
        <v>16840</v>
      </c>
    </row>
    <row r="295" spans="1:11" ht="35.1" customHeight="1">
      <c r="A295" s="56">
        <v>3601000021730</v>
      </c>
      <c r="B295" s="49" t="s">
        <v>659</v>
      </c>
      <c r="C295" s="31" t="s">
        <v>660</v>
      </c>
      <c r="D295" s="50" t="s">
        <v>252</v>
      </c>
      <c r="E295" s="108">
        <v>3450</v>
      </c>
      <c r="F295" s="21">
        <v>29349900</v>
      </c>
      <c r="G295" s="51">
        <v>0.18</v>
      </c>
      <c r="I295" s="99">
        <v>3795.0000000000005</v>
      </c>
      <c r="J295" s="100">
        <f t="shared" si="38"/>
        <v>0.10000000000000013</v>
      </c>
      <c r="K295" s="121">
        <f t="shared" si="39"/>
        <v>3790</v>
      </c>
    </row>
    <row r="296" spans="1:11" ht="35.1" customHeight="1">
      <c r="A296" s="56">
        <v>3601000101730</v>
      </c>
      <c r="B296" s="49" t="s">
        <v>661</v>
      </c>
      <c r="C296" s="31" t="s">
        <v>662</v>
      </c>
      <c r="D296" s="50" t="s">
        <v>252</v>
      </c>
      <c r="E296" s="108">
        <v>11379.5</v>
      </c>
      <c r="F296" s="21">
        <v>29349900</v>
      </c>
      <c r="G296" s="51">
        <v>0.18</v>
      </c>
      <c r="I296" s="99">
        <v>12517.45</v>
      </c>
      <c r="J296" s="100">
        <f t="shared" si="38"/>
        <v>0.10000000000000006</v>
      </c>
      <c r="K296" s="121">
        <f t="shared" si="39"/>
        <v>12510</v>
      </c>
    </row>
    <row r="297" spans="1:11" ht="35.1" customHeight="1">
      <c r="A297" s="56">
        <v>3601000501730</v>
      </c>
      <c r="B297" s="49" t="s">
        <v>663</v>
      </c>
      <c r="C297" s="31" t="s">
        <v>664</v>
      </c>
      <c r="D297" s="50" t="s">
        <v>252</v>
      </c>
      <c r="E297" s="108">
        <v>48140</v>
      </c>
      <c r="F297" s="21">
        <v>29349900</v>
      </c>
      <c r="G297" s="51">
        <v>0.18</v>
      </c>
      <c r="I297" s="99">
        <v>52954.000000000007</v>
      </c>
      <c r="J297" s="100">
        <f t="shared" si="38"/>
        <v>0.10000000000000014</v>
      </c>
      <c r="K297" s="121">
        <f t="shared" si="39"/>
        <v>52950</v>
      </c>
    </row>
    <row r="298" spans="1:11" s="7" customFormat="1" ht="35.1" customHeight="1">
      <c r="A298" s="56">
        <v>3601181001730</v>
      </c>
      <c r="B298" s="49" t="s">
        <v>665</v>
      </c>
      <c r="C298" s="31" t="s">
        <v>666</v>
      </c>
      <c r="D298" s="50" t="s">
        <v>252</v>
      </c>
      <c r="E298" s="108">
        <v>2510</v>
      </c>
      <c r="F298" s="21">
        <v>29349900</v>
      </c>
      <c r="G298" s="51">
        <v>0.18</v>
      </c>
      <c r="I298" s="99">
        <v>2761</v>
      </c>
      <c r="J298" s="100">
        <f t="shared" si="38"/>
        <v>0.1</v>
      </c>
      <c r="K298" s="121">
        <f t="shared" si="39"/>
        <v>2760</v>
      </c>
    </row>
    <row r="299" spans="1:11" s="7" customFormat="1" ht="35.1" customHeight="1">
      <c r="A299" s="56">
        <v>3600300501730</v>
      </c>
      <c r="B299" s="49" t="s">
        <v>667</v>
      </c>
      <c r="C299" s="31" t="s">
        <v>668</v>
      </c>
      <c r="D299" s="50" t="s">
        <v>252</v>
      </c>
      <c r="E299" s="108">
        <v>4429.5</v>
      </c>
      <c r="F299" s="21">
        <v>29349900</v>
      </c>
      <c r="G299" s="51">
        <v>0.18</v>
      </c>
      <c r="I299" s="99">
        <f>E299*1.1</f>
        <v>4872.4500000000007</v>
      </c>
      <c r="J299" s="100">
        <f t="shared" si="38"/>
        <v>0.10000000000000016</v>
      </c>
      <c r="K299" s="121">
        <f t="shared" si="39"/>
        <v>4870</v>
      </c>
    </row>
    <row r="300" spans="1:11" s="7" customFormat="1" ht="35.1" customHeight="1">
      <c r="A300" s="56">
        <v>3601281001730</v>
      </c>
      <c r="B300" s="49" t="s">
        <v>669</v>
      </c>
      <c r="C300" s="31" t="s">
        <v>670</v>
      </c>
      <c r="D300" s="50" t="s">
        <v>16</v>
      </c>
      <c r="E300" s="108">
        <v>5859.5</v>
      </c>
      <c r="F300" s="21">
        <v>29349900</v>
      </c>
      <c r="G300" s="51">
        <v>0.18</v>
      </c>
      <c r="I300" s="99">
        <v>6445.4500000000007</v>
      </c>
      <c r="J300" s="100">
        <f t="shared" si="38"/>
        <v>0.10000000000000013</v>
      </c>
      <c r="K300" s="121">
        <f t="shared" ref="K300:K303" si="40">+FLOOR(I300,10)</f>
        <v>6440</v>
      </c>
    </row>
    <row r="301" spans="1:11" s="7" customFormat="1" ht="35.1" customHeight="1">
      <c r="A301" s="56">
        <v>3600800101730</v>
      </c>
      <c r="B301" s="49" t="s">
        <v>671</v>
      </c>
      <c r="C301" s="31" t="s">
        <v>672</v>
      </c>
      <c r="D301" s="50" t="s">
        <v>16</v>
      </c>
      <c r="E301" s="108">
        <v>4830</v>
      </c>
      <c r="F301" s="21">
        <v>29349900</v>
      </c>
      <c r="G301" s="51">
        <v>0.18</v>
      </c>
      <c r="I301" s="99">
        <v>6279</v>
      </c>
      <c r="J301" s="101">
        <f t="shared" si="38"/>
        <v>0.3</v>
      </c>
      <c r="K301" s="121">
        <f t="shared" si="40"/>
        <v>6270</v>
      </c>
    </row>
    <row r="302" spans="1:11" s="33" customFormat="1" ht="35.1" customHeight="1">
      <c r="A302" s="56">
        <v>3600500501730</v>
      </c>
      <c r="B302" s="50" t="s">
        <v>673</v>
      </c>
      <c r="C302" s="31" t="s">
        <v>674</v>
      </c>
      <c r="D302" s="59" t="s">
        <v>16</v>
      </c>
      <c r="E302" s="108">
        <v>2339.5</v>
      </c>
      <c r="F302" s="21">
        <v>29349900</v>
      </c>
      <c r="G302" s="51">
        <v>0.18</v>
      </c>
      <c r="I302" s="99">
        <f t="shared" ref="I302:I303" si="41">E302*1.1</f>
        <v>2573.4500000000003</v>
      </c>
      <c r="J302" s="100">
        <f t="shared" si="38"/>
        <v>0.10000000000000012</v>
      </c>
      <c r="K302" s="121">
        <f t="shared" si="40"/>
        <v>2570</v>
      </c>
    </row>
    <row r="303" spans="1:11" s="33" customFormat="1" ht="35.1" customHeight="1">
      <c r="A303" s="56">
        <v>3600600501730</v>
      </c>
      <c r="B303" s="50" t="s">
        <v>675</v>
      </c>
      <c r="C303" s="31" t="s">
        <v>676</v>
      </c>
      <c r="D303" s="59" t="s">
        <v>16</v>
      </c>
      <c r="E303" s="108">
        <v>4109.5</v>
      </c>
      <c r="F303" s="21">
        <v>29349900</v>
      </c>
      <c r="G303" s="51">
        <v>0.18</v>
      </c>
      <c r="I303" s="99">
        <f t="shared" si="41"/>
        <v>4520.4500000000007</v>
      </c>
      <c r="J303" s="100">
        <f t="shared" si="38"/>
        <v>0.10000000000000017</v>
      </c>
      <c r="K303" s="121">
        <f t="shared" si="40"/>
        <v>4520</v>
      </c>
    </row>
    <row r="304" spans="1:11" s="7" customFormat="1" ht="35.1" customHeight="1">
      <c r="A304" s="70"/>
      <c r="B304" s="19"/>
      <c r="C304" s="70" t="s">
        <v>677</v>
      </c>
      <c r="D304" s="71"/>
      <c r="E304" s="112"/>
      <c r="F304" s="21"/>
      <c r="G304" s="51"/>
      <c r="J304" s="100"/>
      <c r="K304" s="121"/>
    </row>
    <row r="305" spans="1:11" s="7" customFormat="1" ht="35.1" customHeight="1">
      <c r="A305" s="56">
        <v>2151581001730</v>
      </c>
      <c r="B305" s="49" t="s">
        <v>678</v>
      </c>
      <c r="C305" s="31" t="s">
        <v>679</v>
      </c>
      <c r="D305" s="50" t="s">
        <v>252</v>
      </c>
      <c r="E305" s="108">
        <v>2129.5</v>
      </c>
      <c r="F305" s="21">
        <v>29349900</v>
      </c>
      <c r="G305" s="51">
        <v>0.18</v>
      </c>
      <c r="I305" s="99">
        <v>2342.4500000000003</v>
      </c>
      <c r="J305" s="100">
        <f t="shared" si="38"/>
        <v>0.10000000000000013</v>
      </c>
      <c r="K305" s="121">
        <f t="shared" ref="K305:K309" si="42">+FLOOR(I305,10)</f>
        <v>2340</v>
      </c>
    </row>
    <row r="306" spans="1:11" s="7" customFormat="1" ht="35.1" customHeight="1">
      <c r="A306" s="56">
        <v>2151880601730</v>
      </c>
      <c r="B306" s="49" t="s">
        <v>680</v>
      </c>
      <c r="C306" s="31" t="s">
        <v>681</v>
      </c>
      <c r="D306" s="50" t="s">
        <v>252</v>
      </c>
      <c r="E306" s="108">
        <v>2510</v>
      </c>
      <c r="F306" s="21">
        <v>29349900</v>
      </c>
      <c r="G306" s="51">
        <v>0.18</v>
      </c>
      <c r="I306" s="99">
        <v>2761</v>
      </c>
      <c r="J306" s="100">
        <f t="shared" si="38"/>
        <v>0.1</v>
      </c>
      <c r="K306" s="121">
        <f t="shared" si="42"/>
        <v>2760</v>
      </c>
    </row>
    <row r="307" spans="1:11" s="7" customFormat="1" ht="35.1" customHeight="1">
      <c r="A307" s="56">
        <v>2151683001730</v>
      </c>
      <c r="B307" s="49" t="s">
        <v>682</v>
      </c>
      <c r="C307" s="31" t="s">
        <v>683</v>
      </c>
      <c r="D307" s="50" t="s">
        <v>252</v>
      </c>
      <c r="E307" s="108">
        <v>4510</v>
      </c>
      <c r="F307" s="21">
        <v>29349900</v>
      </c>
      <c r="G307" s="51">
        <v>0.18</v>
      </c>
      <c r="I307" s="99">
        <v>4961</v>
      </c>
      <c r="J307" s="100">
        <f t="shared" si="38"/>
        <v>0.1</v>
      </c>
      <c r="K307" s="121">
        <f t="shared" si="42"/>
        <v>4960</v>
      </c>
    </row>
    <row r="308" spans="1:11" s="7" customFormat="1" ht="35.1" customHeight="1">
      <c r="A308" s="56">
        <v>2602980501730</v>
      </c>
      <c r="B308" s="49" t="s">
        <v>684</v>
      </c>
      <c r="C308" s="31" t="s">
        <v>685</v>
      </c>
      <c r="D308" s="50" t="s">
        <v>252</v>
      </c>
      <c r="E308" s="108">
        <v>1879.5</v>
      </c>
      <c r="F308" s="21">
        <v>29349900</v>
      </c>
      <c r="G308" s="51">
        <v>0.18</v>
      </c>
      <c r="I308" s="99">
        <v>2067.4500000000003</v>
      </c>
      <c r="J308" s="100">
        <f t="shared" si="38"/>
        <v>0.10000000000000014</v>
      </c>
      <c r="K308" s="121">
        <f t="shared" si="42"/>
        <v>2060</v>
      </c>
    </row>
    <row r="309" spans="1:11" s="7" customFormat="1" ht="35.1" customHeight="1">
      <c r="A309" s="56">
        <v>2151780601730</v>
      </c>
      <c r="B309" s="49" t="s">
        <v>686</v>
      </c>
      <c r="C309" s="31" t="s">
        <v>687</v>
      </c>
      <c r="D309" s="50" t="s">
        <v>252</v>
      </c>
      <c r="E309" s="108">
        <v>1870</v>
      </c>
      <c r="F309" s="21">
        <v>29349900</v>
      </c>
      <c r="G309" s="51">
        <v>0.18</v>
      </c>
      <c r="I309" s="99">
        <f>E309*1.1</f>
        <v>2057</v>
      </c>
      <c r="J309" s="100">
        <f t="shared" si="38"/>
        <v>0.1</v>
      </c>
      <c r="K309" s="121">
        <f t="shared" si="42"/>
        <v>2050</v>
      </c>
    </row>
    <row r="310" spans="1:11" s="7" customFormat="1" ht="35.1" customHeight="1">
      <c r="A310" s="56">
        <v>2100280501730</v>
      </c>
      <c r="B310" s="49" t="s">
        <v>688</v>
      </c>
      <c r="C310" s="31" t="s">
        <v>689</v>
      </c>
      <c r="D310" s="50" t="s">
        <v>16</v>
      </c>
      <c r="E310" s="108">
        <v>9699.5</v>
      </c>
      <c r="F310" s="21">
        <v>29349900</v>
      </c>
      <c r="G310" s="51">
        <v>0.18</v>
      </c>
      <c r="I310" s="99">
        <v>10669.45</v>
      </c>
      <c r="J310" s="100">
        <f t="shared" si="38"/>
        <v>0.10000000000000007</v>
      </c>
      <c r="K310" s="121">
        <f t="shared" ref="K310:K316" si="43">+FLOOR(I310,10)</f>
        <v>10660</v>
      </c>
    </row>
    <row r="311" spans="1:11" s="7" customFormat="1" ht="35.1" customHeight="1">
      <c r="A311" s="48">
        <v>2151280501730</v>
      </c>
      <c r="B311" s="57" t="s">
        <v>690</v>
      </c>
      <c r="C311" s="23" t="s">
        <v>691</v>
      </c>
      <c r="D311" s="59" t="s">
        <v>16</v>
      </c>
      <c r="E311" s="110">
        <v>2059.5</v>
      </c>
      <c r="F311" s="21">
        <v>29349900</v>
      </c>
      <c r="G311" s="51">
        <v>0.18</v>
      </c>
      <c r="I311" s="99">
        <v>2265.4500000000003</v>
      </c>
      <c r="J311" s="100">
        <f t="shared" si="38"/>
        <v>0.10000000000000013</v>
      </c>
      <c r="K311" s="121">
        <f t="shared" si="43"/>
        <v>2260</v>
      </c>
    </row>
    <row r="312" spans="1:11" s="7" customFormat="1" ht="35.1" customHeight="1">
      <c r="A312" s="48">
        <v>2151381001730</v>
      </c>
      <c r="B312" s="57" t="s">
        <v>692</v>
      </c>
      <c r="C312" s="23" t="s">
        <v>693</v>
      </c>
      <c r="D312" s="59" t="s">
        <v>16</v>
      </c>
      <c r="E312" s="110">
        <v>3340</v>
      </c>
      <c r="F312" s="21">
        <v>29349900</v>
      </c>
      <c r="G312" s="51">
        <v>0.18</v>
      </c>
      <c r="I312" s="99">
        <v>3674.0000000000005</v>
      </c>
      <c r="J312" s="100">
        <f t="shared" si="38"/>
        <v>0.10000000000000013</v>
      </c>
      <c r="K312" s="121">
        <f t="shared" si="43"/>
        <v>3670</v>
      </c>
    </row>
    <row r="313" spans="1:11" s="7" customFormat="1" ht="35.1" customHeight="1">
      <c r="A313" s="48">
        <v>2151481001730</v>
      </c>
      <c r="B313" s="57" t="s">
        <v>694</v>
      </c>
      <c r="C313" s="23" t="s">
        <v>695</v>
      </c>
      <c r="D313" s="59" t="s">
        <v>16</v>
      </c>
      <c r="E313" s="110">
        <v>3139.5</v>
      </c>
      <c r="F313" s="21">
        <v>29349900</v>
      </c>
      <c r="G313" s="51">
        <v>0.18</v>
      </c>
      <c r="I313" s="99">
        <v>3453.4500000000003</v>
      </c>
      <c r="J313" s="100">
        <f t="shared" si="38"/>
        <v>0.10000000000000009</v>
      </c>
      <c r="K313" s="121">
        <f t="shared" si="43"/>
        <v>3450</v>
      </c>
    </row>
    <row r="314" spans="1:11" s="7" customFormat="1" ht="35.1" customHeight="1">
      <c r="A314" s="48">
        <v>2151181001730</v>
      </c>
      <c r="B314" s="57" t="s">
        <v>696</v>
      </c>
      <c r="C314" s="23" t="s">
        <v>697</v>
      </c>
      <c r="D314" s="59" t="s">
        <v>16</v>
      </c>
      <c r="E314" s="110">
        <v>2280</v>
      </c>
      <c r="F314" s="21">
        <v>29349900</v>
      </c>
      <c r="G314" s="51">
        <v>0.18</v>
      </c>
      <c r="I314" s="99">
        <v>2508</v>
      </c>
      <c r="J314" s="100">
        <f t="shared" si="38"/>
        <v>0.1</v>
      </c>
      <c r="K314" s="121">
        <f t="shared" si="43"/>
        <v>2500</v>
      </c>
    </row>
    <row r="315" spans="1:11" s="7" customFormat="1" ht="35.1" customHeight="1">
      <c r="A315" s="48">
        <v>2151100011730</v>
      </c>
      <c r="B315" s="57" t="s">
        <v>698</v>
      </c>
      <c r="C315" s="23" t="s">
        <v>699</v>
      </c>
      <c r="D315" s="59" t="s">
        <v>16</v>
      </c>
      <c r="E315" s="110">
        <v>4720</v>
      </c>
      <c r="F315" s="21">
        <v>29349900</v>
      </c>
      <c r="G315" s="51">
        <v>0.18</v>
      </c>
      <c r="I315" s="99">
        <v>5192</v>
      </c>
      <c r="J315" s="100">
        <f t="shared" si="38"/>
        <v>0.1</v>
      </c>
      <c r="K315" s="121">
        <f t="shared" si="43"/>
        <v>5190</v>
      </c>
    </row>
    <row r="316" spans="1:11" s="7" customFormat="1" ht="35.1" customHeight="1">
      <c r="A316" s="68">
        <v>3100180501730</v>
      </c>
      <c r="B316" s="57" t="s">
        <v>700</v>
      </c>
      <c r="C316" s="72" t="s">
        <v>701</v>
      </c>
      <c r="D316" s="57" t="s">
        <v>16</v>
      </c>
      <c r="E316" s="113">
        <v>1980</v>
      </c>
      <c r="F316" s="21">
        <v>29349900</v>
      </c>
      <c r="G316" s="51">
        <v>0.18</v>
      </c>
      <c r="I316" s="99">
        <v>2178</v>
      </c>
      <c r="J316" s="100">
        <f t="shared" si="38"/>
        <v>0.1</v>
      </c>
      <c r="K316" s="121">
        <f t="shared" si="43"/>
        <v>2170</v>
      </c>
    </row>
    <row r="317" spans="1:11" s="7" customFormat="1" ht="20.100000000000001" customHeight="1">
      <c r="A317" s="50"/>
      <c r="B317" s="19"/>
      <c r="C317" s="20" t="s">
        <v>702</v>
      </c>
      <c r="D317" s="50"/>
      <c r="E317" s="108"/>
      <c r="F317" s="21"/>
      <c r="G317" s="51"/>
      <c r="J317" s="100"/>
      <c r="K317" s="121"/>
    </row>
    <row r="318" spans="1:11" s="33" customFormat="1" ht="35.1" customHeight="1">
      <c r="A318" s="56">
        <v>2600200101730</v>
      </c>
      <c r="B318" s="49" t="s">
        <v>703</v>
      </c>
      <c r="C318" s="31" t="s">
        <v>704</v>
      </c>
      <c r="D318" s="50" t="s">
        <v>16</v>
      </c>
      <c r="E318" s="108">
        <v>4830</v>
      </c>
      <c r="F318" s="21">
        <v>39139090</v>
      </c>
      <c r="G318" s="51">
        <v>0.18</v>
      </c>
      <c r="I318" s="99">
        <f>4830*1.1</f>
        <v>5313</v>
      </c>
      <c r="J318" s="101">
        <f t="shared" si="38"/>
        <v>0.1</v>
      </c>
      <c r="K318" s="121">
        <f t="shared" ref="K318:K324" si="44">+FLOOR(I318,10)</f>
        <v>5310</v>
      </c>
    </row>
    <row r="319" spans="1:11" s="33" customFormat="1" ht="35.1" customHeight="1">
      <c r="A319" s="56">
        <v>2600201001730</v>
      </c>
      <c r="B319" s="49" t="s">
        <v>705</v>
      </c>
      <c r="C319" s="31" t="s">
        <v>706</v>
      </c>
      <c r="D319" s="50" t="s">
        <v>252</v>
      </c>
      <c r="E319" s="108">
        <v>39019.5</v>
      </c>
      <c r="F319" s="21">
        <v>39139090</v>
      </c>
      <c r="G319" s="51">
        <v>0.18</v>
      </c>
      <c r="I319" s="99">
        <v>50725</v>
      </c>
      <c r="J319" s="101">
        <f t="shared" si="38"/>
        <v>0.29999103012596268</v>
      </c>
      <c r="K319" s="121">
        <f t="shared" si="44"/>
        <v>50720</v>
      </c>
    </row>
    <row r="320" spans="1:11" s="7" customFormat="1" ht="35.1" customHeight="1">
      <c r="A320" s="56">
        <v>2600501001730</v>
      </c>
      <c r="B320" s="49" t="s">
        <v>707</v>
      </c>
      <c r="C320" s="31" t="s">
        <v>708</v>
      </c>
      <c r="D320" s="50" t="s">
        <v>252</v>
      </c>
      <c r="E320" s="108">
        <v>6269.5</v>
      </c>
      <c r="F320" s="21">
        <v>39139090</v>
      </c>
      <c r="G320" s="51">
        <v>0.18</v>
      </c>
      <c r="I320" s="99">
        <v>6896.4500000000007</v>
      </c>
      <c r="J320" s="100">
        <f t="shared" si="38"/>
        <v>0.10000000000000012</v>
      </c>
      <c r="K320" s="121">
        <f t="shared" si="44"/>
        <v>6890</v>
      </c>
    </row>
    <row r="321" spans="1:11" s="7" customFormat="1" ht="35.1" customHeight="1">
      <c r="A321" s="56">
        <v>2600502501730</v>
      </c>
      <c r="B321" s="49" t="s">
        <v>709</v>
      </c>
      <c r="C321" s="31" t="s">
        <v>710</v>
      </c>
      <c r="D321" s="50" t="s">
        <v>252</v>
      </c>
      <c r="E321" s="108">
        <v>12139.5</v>
      </c>
      <c r="F321" s="21">
        <v>39139090</v>
      </c>
      <c r="G321" s="51">
        <v>0.18</v>
      </c>
      <c r="I321" s="99">
        <v>13353.45</v>
      </c>
      <c r="J321" s="100">
        <f t="shared" si="38"/>
        <v>0.10000000000000006</v>
      </c>
      <c r="K321" s="121">
        <f t="shared" si="44"/>
        <v>13350</v>
      </c>
    </row>
    <row r="322" spans="1:11" s="7" customFormat="1" ht="35.1" customHeight="1">
      <c r="A322" s="56">
        <v>2600505001730</v>
      </c>
      <c r="B322" s="49" t="s">
        <v>711</v>
      </c>
      <c r="C322" s="31" t="s">
        <v>712</v>
      </c>
      <c r="D322" s="50" t="s">
        <v>16</v>
      </c>
      <c r="E322" s="108">
        <v>18660</v>
      </c>
      <c r="F322" s="21">
        <v>39139090</v>
      </c>
      <c r="G322" s="51">
        <v>0.18</v>
      </c>
      <c r="I322" s="99">
        <v>20526</v>
      </c>
      <c r="J322" s="100">
        <f t="shared" si="38"/>
        <v>0.1</v>
      </c>
      <c r="K322" s="121">
        <f t="shared" si="44"/>
        <v>20520</v>
      </c>
    </row>
    <row r="323" spans="1:11" s="7" customFormat="1" ht="35.1" customHeight="1">
      <c r="A323" s="56">
        <v>2600510001730</v>
      </c>
      <c r="B323" s="49" t="s">
        <v>713</v>
      </c>
      <c r="C323" s="31" t="s">
        <v>714</v>
      </c>
      <c r="D323" s="50" t="s">
        <v>16</v>
      </c>
      <c r="E323" s="108">
        <v>34379.5</v>
      </c>
      <c r="F323" s="21">
        <v>39139090</v>
      </c>
      <c r="G323" s="51">
        <v>0.18</v>
      </c>
      <c r="I323" s="99">
        <v>37817.450000000004</v>
      </c>
      <c r="J323" s="100">
        <f t="shared" si="38"/>
        <v>0.10000000000000013</v>
      </c>
      <c r="K323" s="121">
        <f t="shared" si="44"/>
        <v>37810</v>
      </c>
    </row>
    <row r="324" spans="1:11" s="7" customFormat="1" ht="35.1" customHeight="1">
      <c r="A324" s="56">
        <v>2600301001730</v>
      </c>
      <c r="B324" s="49" t="s">
        <v>715</v>
      </c>
      <c r="C324" s="31" t="s">
        <v>716</v>
      </c>
      <c r="D324" s="50" t="s">
        <v>16</v>
      </c>
      <c r="E324" s="108">
        <v>63480</v>
      </c>
      <c r="F324" s="21">
        <v>39139090</v>
      </c>
      <c r="G324" s="51">
        <v>0.18</v>
      </c>
      <c r="I324" s="99">
        <v>69828</v>
      </c>
      <c r="J324" s="100">
        <f t="shared" si="38"/>
        <v>0.1</v>
      </c>
      <c r="K324" s="121">
        <f t="shared" si="44"/>
        <v>69820</v>
      </c>
    </row>
    <row r="325" spans="1:11" s="7" customFormat="1" ht="20.100000000000001" customHeight="1">
      <c r="A325" s="50"/>
      <c r="B325" s="19"/>
      <c r="C325" s="20" t="s">
        <v>717</v>
      </c>
      <c r="D325" s="50"/>
      <c r="E325" s="108"/>
      <c r="F325" s="21"/>
      <c r="G325" s="51"/>
      <c r="J325" s="100"/>
      <c r="K325" s="121"/>
    </row>
    <row r="326" spans="1:11" s="7" customFormat="1" ht="35.1" customHeight="1">
      <c r="A326" s="56">
        <v>2601282001730</v>
      </c>
      <c r="B326" s="49" t="s">
        <v>718</v>
      </c>
      <c r="C326" s="31" t="s">
        <v>719</v>
      </c>
      <c r="D326" s="50" t="s">
        <v>16</v>
      </c>
      <c r="E326" s="108">
        <v>1380</v>
      </c>
      <c r="F326" s="21">
        <v>29349900</v>
      </c>
      <c r="G326" s="51">
        <v>0.18</v>
      </c>
      <c r="I326" s="99">
        <v>1518.0000000000002</v>
      </c>
      <c r="J326" s="100">
        <f t="shared" si="38"/>
        <v>0.10000000000000016</v>
      </c>
      <c r="K326" s="121">
        <f t="shared" ref="K326:K336" si="45">+FLOOR(I326,10)</f>
        <v>1510</v>
      </c>
    </row>
    <row r="327" spans="1:11" s="7" customFormat="1" ht="35.1" customHeight="1">
      <c r="A327" s="56">
        <v>2601285001730</v>
      </c>
      <c r="B327" s="49" t="s">
        <v>720</v>
      </c>
      <c r="C327" s="31" t="s">
        <v>721</v>
      </c>
      <c r="D327" s="50" t="s">
        <v>16</v>
      </c>
      <c r="E327" s="108">
        <v>2190</v>
      </c>
      <c r="F327" s="21">
        <v>29349900</v>
      </c>
      <c r="G327" s="51">
        <v>0.18</v>
      </c>
      <c r="I327" s="99">
        <v>2409</v>
      </c>
      <c r="J327" s="100">
        <f t="shared" si="38"/>
        <v>0.1</v>
      </c>
      <c r="K327" s="121">
        <f t="shared" si="45"/>
        <v>2400</v>
      </c>
    </row>
    <row r="328" spans="1:11" s="7" customFormat="1" ht="35.1" customHeight="1">
      <c r="A328" s="56">
        <v>2601210001730</v>
      </c>
      <c r="B328" s="49" t="s">
        <v>722</v>
      </c>
      <c r="C328" s="31" t="s">
        <v>723</v>
      </c>
      <c r="D328" s="50" t="s">
        <v>16</v>
      </c>
      <c r="E328" s="108">
        <v>4159.5</v>
      </c>
      <c r="F328" s="21">
        <v>29349900</v>
      </c>
      <c r="G328" s="51">
        <v>0.18</v>
      </c>
      <c r="I328" s="99">
        <v>4575.4500000000007</v>
      </c>
      <c r="J328" s="100">
        <f t="shared" si="38"/>
        <v>0.10000000000000017</v>
      </c>
      <c r="K328" s="121">
        <f t="shared" si="45"/>
        <v>4570</v>
      </c>
    </row>
    <row r="329" spans="1:11" s="7" customFormat="1" ht="35.1" customHeight="1">
      <c r="A329" s="56">
        <v>2601182001730</v>
      </c>
      <c r="B329" s="49" t="s">
        <v>724</v>
      </c>
      <c r="C329" s="31" t="s">
        <v>725</v>
      </c>
      <c r="D329" s="50" t="s">
        <v>16</v>
      </c>
      <c r="E329" s="108">
        <v>2990</v>
      </c>
      <c r="F329" s="21">
        <v>29349900</v>
      </c>
      <c r="G329" s="51">
        <v>0.18</v>
      </c>
      <c r="I329" s="99">
        <v>3289.0000000000005</v>
      </c>
      <c r="J329" s="100">
        <f t="shared" ref="J329:J392" si="46">(I329-E329)/E329</f>
        <v>0.10000000000000016</v>
      </c>
      <c r="K329" s="121">
        <f t="shared" si="45"/>
        <v>3280</v>
      </c>
    </row>
    <row r="330" spans="1:11" s="7" customFormat="1" ht="35.1" customHeight="1">
      <c r="A330" s="56">
        <v>2601110001730</v>
      </c>
      <c r="B330" s="49" t="s">
        <v>726</v>
      </c>
      <c r="C330" s="31" t="s">
        <v>727</v>
      </c>
      <c r="D330" s="50" t="s">
        <v>16</v>
      </c>
      <c r="E330" s="108">
        <v>7480</v>
      </c>
      <c r="F330" s="21">
        <v>29349900</v>
      </c>
      <c r="G330" s="51">
        <v>0.18</v>
      </c>
      <c r="I330" s="99">
        <v>8228</v>
      </c>
      <c r="J330" s="100">
        <f t="shared" si="46"/>
        <v>0.1</v>
      </c>
      <c r="K330" s="121">
        <f t="shared" si="45"/>
        <v>8220</v>
      </c>
    </row>
    <row r="331" spans="1:11" s="7" customFormat="1" ht="35.1" customHeight="1">
      <c r="A331" s="56">
        <v>2601480061730</v>
      </c>
      <c r="B331" s="49" t="s">
        <v>728</v>
      </c>
      <c r="C331" s="31" t="s">
        <v>729</v>
      </c>
      <c r="D331" s="50" t="s">
        <v>16</v>
      </c>
      <c r="E331" s="108">
        <v>3110</v>
      </c>
      <c r="F331" s="21">
        <v>29349900</v>
      </c>
      <c r="G331" s="51">
        <v>0.18</v>
      </c>
      <c r="I331" s="99">
        <v>3421.0000000000005</v>
      </c>
      <c r="J331" s="100">
        <f t="shared" si="46"/>
        <v>0.10000000000000014</v>
      </c>
      <c r="K331" s="121">
        <f t="shared" si="45"/>
        <v>3420</v>
      </c>
    </row>
    <row r="332" spans="1:11" s="7" customFormat="1" ht="35.1" customHeight="1">
      <c r="A332" s="56">
        <v>2601580061730</v>
      </c>
      <c r="B332" s="49" t="s">
        <v>730</v>
      </c>
      <c r="C332" s="31" t="s">
        <v>731</v>
      </c>
      <c r="D332" s="50" t="s">
        <v>16</v>
      </c>
      <c r="E332" s="108">
        <v>2749.5</v>
      </c>
      <c r="F332" s="21">
        <v>29349900</v>
      </c>
      <c r="G332" s="51">
        <v>0.18</v>
      </c>
      <c r="I332" s="99">
        <v>3024.4500000000003</v>
      </c>
      <c r="J332" s="100">
        <f t="shared" si="46"/>
        <v>0.1000000000000001</v>
      </c>
      <c r="K332" s="121">
        <f t="shared" si="45"/>
        <v>3020</v>
      </c>
    </row>
    <row r="333" spans="1:11" s="7" customFormat="1" ht="35.1" customHeight="1">
      <c r="A333" s="56">
        <v>2602584001730</v>
      </c>
      <c r="B333" s="49" t="s">
        <v>732</v>
      </c>
      <c r="C333" s="31" t="s">
        <v>733</v>
      </c>
      <c r="D333" s="50" t="s">
        <v>16</v>
      </c>
      <c r="E333" s="108">
        <v>5890</v>
      </c>
      <c r="F333" s="21">
        <v>29349900</v>
      </c>
      <c r="G333" s="51">
        <v>0.18</v>
      </c>
      <c r="I333" s="99">
        <v>6479.0000000000009</v>
      </c>
      <c r="J333" s="100">
        <f t="shared" si="46"/>
        <v>0.10000000000000016</v>
      </c>
      <c r="K333" s="121">
        <f t="shared" si="45"/>
        <v>6470</v>
      </c>
    </row>
    <row r="334" spans="1:11" s="7" customFormat="1" ht="35.1" customHeight="1">
      <c r="A334" s="56">
        <v>2601680061730</v>
      </c>
      <c r="B334" s="49" t="s">
        <v>734</v>
      </c>
      <c r="C334" s="31" t="s">
        <v>735</v>
      </c>
      <c r="D334" s="50" t="s">
        <v>16</v>
      </c>
      <c r="E334" s="108">
        <v>2300</v>
      </c>
      <c r="F334" s="21">
        <v>29349900</v>
      </c>
      <c r="G334" s="51">
        <v>0.18</v>
      </c>
      <c r="I334" s="99">
        <v>2530</v>
      </c>
      <c r="J334" s="100">
        <f t="shared" si="46"/>
        <v>0.1</v>
      </c>
      <c r="K334" s="121">
        <f t="shared" si="45"/>
        <v>2530</v>
      </c>
    </row>
    <row r="335" spans="1:11" s="7" customFormat="1" ht="35.1" customHeight="1">
      <c r="A335" s="56">
        <v>2602680061730</v>
      </c>
      <c r="B335" s="49" t="s">
        <v>736</v>
      </c>
      <c r="C335" s="31" t="s">
        <v>737</v>
      </c>
      <c r="D335" s="50" t="s">
        <v>16</v>
      </c>
      <c r="E335" s="108">
        <v>1940</v>
      </c>
      <c r="F335" s="21">
        <v>29349900</v>
      </c>
      <c r="G335" s="51">
        <v>0.18</v>
      </c>
      <c r="I335" s="99">
        <v>2134</v>
      </c>
      <c r="J335" s="100">
        <f t="shared" si="46"/>
        <v>0.1</v>
      </c>
      <c r="K335" s="121">
        <f t="shared" si="45"/>
        <v>2130</v>
      </c>
    </row>
    <row r="336" spans="1:11" s="7" customFormat="1" ht="35.1" customHeight="1">
      <c r="A336" s="56">
        <v>2602580061730</v>
      </c>
      <c r="B336" s="49" t="s">
        <v>738</v>
      </c>
      <c r="C336" s="31" t="s">
        <v>739</v>
      </c>
      <c r="D336" s="50" t="s">
        <v>16</v>
      </c>
      <c r="E336" s="108">
        <v>2120</v>
      </c>
      <c r="F336" s="21">
        <v>29349900</v>
      </c>
      <c r="G336" s="51">
        <v>0.18</v>
      </c>
      <c r="I336" s="99">
        <v>2332</v>
      </c>
      <c r="J336" s="100">
        <f t="shared" si="46"/>
        <v>0.1</v>
      </c>
      <c r="K336" s="121">
        <f t="shared" si="45"/>
        <v>2330</v>
      </c>
    </row>
    <row r="337" spans="1:11" s="7" customFormat="1" ht="20.100000000000001" customHeight="1">
      <c r="A337" s="56"/>
      <c r="B337" s="19"/>
      <c r="C337" s="29" t="s">
        <v>740</v>
      </c>
      <c r="D337" s="50"/>
      <c r="E337" s="108"/>
      <c r="F337" s="21"/>
      <c r="G337" s="51"/>
      <c r="J337" s="100"/>
      <c r="K337" s="121"/>
    </row>
    <row r="338" spans="1:11" s="7" customFormat="1" ht="35.1" customHeight="1">
      <c r="A338" s="56">
        <v>2606100011730</v>
      </c>
      <c r="B338" s="49" t="s">
        <v>741</v>
      </c>
      <c r="C338" s="31" t="s">
        <v>742</v>
      </c>
      <c r="D338" s="50" t="s">
        <v>16</v>
      </c>
      <c r="E338" s="108">
        <v>3570</v>
      </c>
      <c r="F338" s="21">
        <v>29349900</v>
      </c>
      <c r="G338" s="51">
        <v>0.18</v>
      </c>
      <c r="I338" s="99">
        <v>3927.0000000000005</v>
      </c>
      <c r="J338" s="100">
        <f t="shared" si="46"/>
        <v>0.10000000000000013</v>
      </c>
      <c r="K338" s="121">
        <f t="shared" ref="K338:K339" si="47">+FLOOR(I338,10)</f>
        <v>3920</v>
      </c>
    </row>
    <row r="339" spans="1:11" ht="35.1" customHeight="1">
      <c r="A339" s="56">
        <v>2602400011730</v>
      </c>
      <c r="B339" s="50" t="s">
        <v>743</v>
      </c>
      <c r="C339" s="31" t="s">
        <v>744</v>
      </c>
      <c r="D339" s="59" t="s">
        <v>16</v>
      </c>
      <c r="E339" s="110">
        <v>8400</v>
      </c>
      <c r="F339" s="21">
        <v>29349900</v>
      </c>
      <c r="G339" s="51">
        <v>0.18</v>
      </c>
      <c r="I339" s="99">
        <v>9240</v>
      </c>
      <c r="J339" s="100">
        <f t="shared" si="46"/>
        <v>0.1</v>
      </c>
      <c r="K339" s="121">
        <f t="shared" si="47"/>
        <v>9240</v>
      </c>
    </row>
    <row r="340" spans="1:11" s="7" customFormat="1" ht="20.100000000000001" customHeight="1">
      <c r="A340" s="50"/>
      <c r="B340" s="19"/>
      <c r="C340" s="20" t="s">
        <v>745</v>
      </c>
      <c r="D340" s="50"/>
      <c r="E340" s="108"/>
      <c r="F340" s="21"/>
      <c r="G340" s="51"/>
      <c r="J340" s="100"/>
      <c r="K340" s="121"/>
    </row>
    <row r="341" spans="1:11" s="7" customFormat="1" ht="35.1" customHeight="1">
      <c r="A341" s="56">
        <v>2600480101730</v>
      </c>
      <c r="B341" s="49" t="s">
        <v>746</v>
      </c>
      <c r="C341" s="31" t="s">
        <v>747</v>
      </c>
      <c r="D341" s="50" t="s">
        <v>16</v>
      </c>
      <c r="E341" s="108">
        <v>2400</v>
      </c>
      <c r="F341" s="21">
        <v>29339900</v>
      </c>
      <c r="G341" s="51">
        <v>0.18</v>
      </c>
      <c r="I341" s="99">
        <f>E341*1.1</f>
        <v>2640</v>
      </c>
      <c r="J341" s="100">
        <f t="shared" si="46"/>
        <v>0.1</v>
      </c>
      <c r="K341" s="121">
        <f t="shared" ref="K341" si="48">+FLOOR(I341,10)</f>
        <v>2640</v>
      </c>
    </row>
    <row r="342" spans="1:11" s="7" customFormat="1" ht="35.1" customHeight="1">
      <c r="A342" s="56">
        <v>2602300011730</v>
      </c>
      <c r="B342" s="49" t="s">
        <v>748</v>
      </c>
      <c r="C342" s="31" t="s">
        <v>749</v>
      </c>
      <c r="D342" s="50" t="s">
        <v>16</v>
      </c>
      <c r="E342" s="108">
        <v>9940</v>
      </c>
      <c r="F342" s="21">
        <v>29339900</v>
      </c>
      <c r="G342" s="51">
        <v>0.18</v>
      </c>
      <c r="I342" s="99">
        <v>10934</v>
      </c>
      <c r="J342" s="100">
        <f t="shared" si="46"/>
        <v>0.1</v>
      </c>
      <c r="K342" s="121">
        <f t="shared" ref="K342:K343" si="49">+FLOOR(I342,10)</f>
        <v>10930</v>
      </c>
    </row>
    <row r="343" spans="1:11" s="7" customFormat="1" ht="35.1" customHeight="1">
      <c r="A343" s="56">
        <v>2602100011730</v>
      </c>
      <c r="B343" s="49" t="s">
        <v>750</v>
      </c>
      <c r="C343" s="31" t="s">
        <v>751</v>
      </c>
      <c r="D343" s="50" t="s">
        <v>16</v>
      </c>
      <c r="E343" s="108">
        <v>8199.5</v>
      </c>
      <c r="F343" s="21">
        <v>29339900</v>
      </c>
      <c r="G343" s="51">
        <v>0.18</v>
      </c>
      <c r="I343" s="99">
        <v>9019.4500000000007</v>
      </c>
      <c r="J343" s="100">
        <f t="shared" si="46"/>
        <v>0.10000000000000009</v>
      </c>
      <c r="K343" s="121">
        <f t="shared" si="49"/>
        <v>9010</v>
      </c>
    </row>
    <row r="344" spans="1:11" s="7" customFormat="1" ht="20.100000000000001" customHeight="1">
      <c r="A344" s="50"/>
      <c r="B344" s="19"/>
      <c r="C344" s="20" t="s">
        <v>752</v>
      </c>
      <c r="D344" s="50"/>
      <c r="E344" s="108"/>
      <c r="F344" s="21"/>
      <c r="G344" s="51"/>
      <c r="J344" s="100"/>
      <c r="K344" s="121"/>
    </row>
    <row r="345" spans="1:11" ht="35.1" customHeight="1">
      <c r="A345" s="56">
        <v>3600701001730</v>
      </c>
      <c r="B345" s="49" t="s">
        <v>753</v>
      </c>
      <c r="C345" s="31" t="s">
        <v>754</v>
      </c>
      <c r="D345" s="50" t="s">
        <v>252</v>
      </c>
      <c r="E345" s="108">
        <v>2359.5</v>
      </c>
      <c r="F345" s="73">
        <v>29221990</v>
      </c>
      <c r="G345" s="51">
        <v>0.18</v>
      </c>
      <c r="I345" s="99">
        <f t="shared" ref="I345:I355" si="50">E345*1.1</f>
        <v>2595.4500000000003</v>
      </c>
      <c r="J345" s="100">
        <f t="shared" si="46"/>
        <v>0.10000000000000012</v>
      </c>
      <c r="K345" s="121">
        <f t="shared" ref="K345:K355" si="51">+FLOOR(I345,10)</f>
        <v>2590</v>
      </c>
    </row>
    <row r="346" spans="1:11" s="7" customFormat="1" ht="35.1" customHeight="1">
      <c r="A346" s="56">
        <v>3600710001730</v>
      </c>
      <c r="B346" s="49" t="s">
        <v>755</v>
      </c>
      <c r="C346" s="31" t="s">
        <v>756</v>
      </c>
      <c r="D346" s="50" t="s">
        <v>16</v>
      </c>
      <c r="E346" s="108">
        <v>7730</v>
      </c>
      <c r="F346" s="73">
        <v>29221990</v>
      </c>
      <c r="G346" s="51">
        <v>0.18</v>
      </c>
      <c r="I346" s="99">
        <f t="shared" si="50"/>
        <v>8503</v>
      </c>
      <c r="J346" s="100">
        <f t="shared" si="46"/>
        <v>0.1</v>
      </c>
      <c r="K346" s="121">
        <f t="shared" si="51"/>
        <v>8500</v>
      </c>
    </row>
    <row r="347" spans="1:11" s="7" customFormat="1" ht="35.1" customHeight="1">
      <c r="A347" s="56">
        <v>3600750001730</v>
      </c>
      <c r="B347" s="49" t="s">
        <v>757</v>
      </c>
      <c r="C347" s="31" t="s">
        <v>758</v>
      </c>
      <c r="D347" s="50" t="s">
        <v>16</v>
      </c>
      <c r="E347" s="108">
        <v>33350</v>
      </c>
      <c r="F347" s="73">
        <v>29221990</v>
      </c>
      <c r="G347" s="51">
        <v>0.18</v>
      </c>
      <c r="I347" s="99">
        <f t="shared" si="50"/>
        <v>36685</v>
      </c>
      <c r="J347" s="100">
        <f t="shared" si="46"/>
        <v>0.1</v>
      </c>
      <c r="K347" s="121">
        <f t="shared" si="51"/>
        <v>36680</v>
      </c>
    </row>
    <row r="348" spans="1:11" s="7" customFormat="1" ht="35.1" customHeight="1">
      <c r="A348" s="56">
        <v>3601310001730</v>
      </c>
      <c r="B348" s="49" t="s">
        <v>759</v>
      </c>
      <c r="C348" s="31" t="s">
        <v>760</v>
      </c>
      <c r="D348" s="50" t="s">
        <v>16</v>
      </c>
      <c r="E348" s="108">
        <v>9270</v>
      </c>
      <c r="F348" s="73">
        <v>29221990</v>
      </c>
      <c r="G348" s="51">
        <v>0.18</v>
      </c>
      <c r="I348" s="99">
        <f t="shared" si="50"/>
        <v>10197</v>
      </c>
      <c r="J348" s="100">
        <f t="shared" si="46"/>
        <v>0.1</v>
      </c>
      <c r="K348" s="121">
        <f t="shared" si="51"/>
        <v>10190</v>
      </c>
    </row>
    <row r="349" spans="1:11" ht="35.1" customHeight="1">
      <c r="A349" s="66" t="s">
        <v>761</v>
      </c>
      <c r="B349" s="59" t="s">
        <v>762</v>
      </c>
      <c r="C349" s="31" t="s">
        <v>763</v>
      </c>
      <c r="D349" s="50" t="s">
        <v>252</v>
      </c>
      <c r="E349" s="110">
        <v>4639.5</v>
      </c>
      <c r="F349" s="73">
        <v>29221990</v>
      </c>
      <c r="G349" s="51">
        <v>0.18</v>
      </c>
      <c r="I349" s="99">
        <f t="shared" si="50"/>
        <v>5103.4500000000007</v>
      </c>
      <c r="J349" s="100">
        <f t="shared" si="46"/>
        <v>0.10000000000000016</v>
      </c>
      <c r="K349" s="121">
        <f t="shared" si="51"/>
        <v>5100</v>
      </c>
    </row>
    <row r="350" spans="1:11" s="7" customFormat="1" ht="35.1" customHeight="1">
      <c r="A350" s="56">
        <v>3601405001730</v>
      </c>
      <c r="B350" s="49" t="s">
        <v>764</v>
      </c>
      <c r="C350" s="31" t="s">
        <v>765</v>
      </c>
      <c r="D350" s="50" t="s">
        <v>16</v>
      </c>
      <c r="E350" s="108">
        <v>9929.5</v>
      </c>
      <c r="F350" s="21">
        <v>29339900</v>
      </c>
      <c r="G350" s="51">
        <v>0.18</v>
      </c>
      <c r="I350" s="99">
        <f t="shared" si="50"/>
        <v>10922.45</v>
      </c>
      <c r="J350" s="100">
        <f t="shared" si="46"/>
        <v>0.10000000000000007</v>
      </c>
      <c r="K350" s="121">
        <f t="shared" si="51"/>
        <v>10920</v>
      </c>
    </row>
    <row r="351" spans="1:11" s="7" customFormat="1" ht="35.1" customHeight="1">
      <c r="A351" s="74">
        <v>3601505001730</v>
      </c>
      <c r="B351" s="75" t="s">
        <v>766</v>
      </c>
      <c r="C351" s="76" t="s">
        <v>767</v>
      </c>
      <c r="D351" s="75" t="s">
        <v>16</v>
      </c>
      <c r="E351" s="114">
        <v>15480</v>
      </c>
      <c r="F351" s="21">
        <v>29339900</v>
      </c>
      <c r="G351" s="51">
        <v>0.18</v>
      </c>
      <c r="I351" s="99">
        <f t="shared" si="50"/>
        <v>17028</v>
      </c>
      <c r="J351" s="100">
        <f t="shared" si="46"/>
        <v>0.1</v>
      </c>
      <c r="K351" s="121">
        <f t="shared" si="51"/>
        <v>17020</v>
      </c>
    </row>
    <row r="352" spans="1:11" s="7" customFormat="1" ht="35.1" customHeight="1">
      <c r="A352" s="56">
        <v>3601605001730</v>
      </c>
      <c r="B352" s="49" t="s">
        <v>768</v>
      </c>
      <c r="C352" s="31" t="s">
        <v>769</v>
      </c>
      <c r="D352" s="50" t="s">
        <v>16</v>
      </c>
      <c r="E352" s="108">
        <v>12080</v>
      </c>
      <c r="F352" s="21">
        <v>29349900</v>
      </c>
      <c r="G352" s="51">
        <v>0.18</v>
      </c>
      <c r="I352" s="99">
        <f t="shared" si="50"/>
        <v>13288.000000000002</v>
      </c>
      <c r="J352" s="100">
        <f t="shared" si="46"/>
        <v>0.10000000000000014</v>
      </c>
      <c r="K352" s="121">
        <f t="shared" si="51"/>
        <v>13280</v>
      </c>
    </row>
    <row r="353" spans="1:12" s="7" customFormat="1" ht="35.1" customHeight="1">
      <c r="A353" s="56">
        <v>3601805001730</v>
      </c>
      <c r="B353" s="49" t="s">
        <v>770</v>
      </c>
      <c r="C353" s="31" t="s">
        <v>771</v>
      </c>
      <c r="D353" s="50" t="s">
        <v>16</v>
      </c>
      <c r="E353" s="108">
        <v>11600</v>
      </c>
      <c r="F353" s="21">
        <v>29349900</v>
      </c>
      <c r="G353" s="51">
        <v>0.18</v>
      </c>
      <c r="I353" s="99">
        <f t="shared" si="50"/>
        <v>12760.000000000002</v>
      </c>
      <c r="J353" s="100">
        <f t="shared" si="46"/>
        <v>0.10000000000000016</v>
      </c>
      <c r="K353" s="121">
        <f t="shared" si="51"/>
        <v>12760</v>
      </c>
      <c r="L353" s="7" t="s">
        <v>772</v>
      </c>
    </row>
    <row r="354" spans="1:12" s="7" customFormat="1" ht="35.1" customHeight="1">
      <c r="A354" s="74">
        <v>3601905001730</v>
      </c>
      <c r="B354" s="75" t="s">
        <v>773</v>
      </c>
      <c r="C354" s="76" t="s">
        <v>774</v>
      </c>
      <c r="D354" s="75" t="s">
        <v>16</v>
      </c>
      <c r="E354" s="114">
        <v>17880</v>
      </c>
      <c r="F354" s="21">
        <v>29349900</v>
      </c>
      <c r="G354" s="51">
        <v>0.18</v>
      </c>
      <c r="I354" s="99">
        <f t="shared" si="50"/>
        <v>19668</v>
      </c>
      <c r="J354" s="100">
        <f t="shared" si="46"/>
        <v>0.1</v>
      </c>
      <c r="K354" s="121">
        <f t="shared" si="51"/>
        <v>19660</v>
      </c>
    </row>
    <row r="355" spans="1:12" s="7" customFormat="1" ht="35.1" customHeight="1">
      <c r="A355" s="56">
        <v>3602000051730</v>
      </c>
      <c r="B355" s="49" t="s">
        <v>775</v>
      </c>
      <c r="C355" s="31" t="s">
        <v>776</v>
      </c>
      <c r="D355" s="50" t="s">
        <v>16</v>
      </c>
      <c r="E355" s="108">
        <v>3390</v>
      </c>
      <c r="F355" s="21">
        <v>29349900</v>
      </c>
      <c r="G355" s="51">
        <v>0.18</v>
      </c>
      <c r="I355" s="99">
        <f t="shared" si="50"/>
        <v>3729.0000000000005</v>
      </c>
      <c r="J355" s="100">
        <f t="shared" si="46"/>
        <v>0.10000000000000013</v>
      </c>
      <c r="K355" s="121">
        <f t="shared" si="51"/>
        <v>3720</v>
      </c>
    </row>
    <row r="356" spans="1:12" ht="20.100000000000001" customHeight="1">
      <c r="A356" s="50"/>
      <c r="B356" s="19"/>
      <c r="C356" s="20" t="s">
        <v>777</v>
      </c>
      <c r="D356" s="50"/>
      <c r="E356" s="108"/>
      <c r="F356" s="21"/>
      <c r="G356" s="51"/>
      <c r="J356" s="100"/>
      <c r="K356" s="121"/>
    </row>
    <row r="357" spans="1:12" ht="20.100000000000001" customHeight="1">
      <c r="A357" s="50"/>
      <c r="B357" s="19"/>
      <c r="C357" s="20" t="s">
        <v>778</v>
      </c>
      <c r="D357" s="50"/>
      <c r="E357" s="108"/>
      <c r="F357" s="21"/>
      <c r="G357" s="51"/>
      <c r="J357" s="100"/>
      <c r="K357" s="121"/>
    </row>
    <row r="358" spans="1:12" s="27" customFormat="1" ht="35.1" customHeight="1">
      <c r="A358" s="56">
        <v>2160900011730</v>
      </c>
      <c r="B358" s="49" t="s">
        <v>779</v>
      </c>
      <c r="C358" s="31" t="s">
        <v>780</v>
      </c>
      <c r="D358" s="50" t="s">
        <v>16</v>
      </c>
      <c r="E358" s="108">
        <v>16270</v>
      </c>
      <c r="F358" s="21">
        <v>38220090</v>
      </c>
      <c r="G358" s="51">
        <v>0.12</v>
      </c>
      <c r="I358" s="99">
        <v>17897</v>
      </c>
      <c r="J358" s="100">
        <f t="shared" si="46"/>
        <v>0.1</v>
      </c>
      <c r="K358" s="121">
        <f t="shared" ref="K358:K360" si="52">+FLOOR(I358,10)</f>
        <v>17890</v>
      </c>
    </row>
    <row r="359" spans="1:12" ht="35.1" customHeight="1">
      <c r="A359" s="56">
        <v>2160600011730</v>
      </c>
      <c r="B359" s="49" t="s">
        <v>781</v>
      </c>
      <c r="C359" s="31" t="s">
        <v>782</v>
      </c>
      <c r="D359" s="50" t="s">
        <v>16</v>
      </c>
      <c r="E359" s="108">
        <v>11710</v>
      </c>
      <c r="F359" s="21">
        <v>38220090</v>
      </c>
      <c r="G359" s="51">
        <v>0.12</v>
      </c>
      <c r="I359" s="99">
        <v>12881.000000000002</v>
      </c>
      <c r="J359" s="100">
        <f t="shared" si="46"/>
        <v>0.10000000000000016</v>
      </c>
      <c r="K359" s="121">
        <f t="shared" si="52"/>
        <v>12880</v>
      </c>
    </row>
    <row r="360" spans="1:12" ht="35.1" customHeight="1">
      <c r="A360" s="56">
        <v>2160700011730</v>
      </c>
      <c r="B360" s="49" t="s">
        <v>783</v>
      </c>
      <c r="C360" s="31" t="s">
        <v>784</v>
      </c>
      <c r="D360" s="50" t="s">
        <v>16</v>
      </c>
      <c r="E360" s="108">
        <v>11809.5</v>
      </c>
      <c r="F360" s="21">
        <v>38220090</v>
      </c>
      <c r="G360" s="51">
        <v>0.12</v>
      </c>
      <c r="I360" s="99">
        <v>12990.45</v>
      </c>
      <c r="J360" s="100">
        <f t="shared" si="46"/>
        <v>0.10000000000000006</v>
      </c>
      <c r="K360" s="121">
        <f t="shared" si="52"/>
        <v>12990</v>
      </c>
    </row>
    <row r="361" spans="1:12" ht="20.100000000000001" customHeight="1">
      <c r="A361" s="56"/>
      <c r="B361" s="19"/>
      <c r="C361" s="20" t="s">
        <v>785</v>
      </c>
      <c r="D361" s="50"/>
      <c r="E361" s="108"/>
      <c r="F361" s="21"/>
      <c r="G361" s="51"/>
      <c r="J361" s="100"/>
      <c r="K361" s="121"/>
    </row>
    <row r="362" spans="1:12" ht="35.1" customHeight="1">
      <c r="A362" s="56">
        <v>2603100011730</v>
      </c>
      <c r="B362" s="49" t="s">
        <v>786</v>
      </c>
      <c r="C362" s="31" t="s">
        <v>787</v>
      </c>
      <c r="D362" s="50" t="s">
        <v>16</v>
      </c>
      <c r="E362" s="108">
        <v>11730</v>
      </c>
      <c r="F362" s="21">
        <v>38220090</v>
      </c>
      <c r="G362" s="51">
        <v>0.12</v>
      </c>
      <c r="I362" s="99">
        <v>12903.000000000002</v>
      </c>
      <c r="J362" s="100">
        <f t="shared" si="46"/>
        <v>0.10000000000000016</v>
      </c>
      <c r="K362" s="121">
        <f t="shared" ref="K362:K366" si="53">+FLOOR(I362,10)</f>
        <v>12900</v>
      </c>
    </row>
    <row r="363" spans="1:12" ht="35.1" customHeight="1">
      <c r="A363" s="56">
        <v>2603300011730</v>
      </c>
      <c r="B363" s="49" t="s">
        <v>788</v>
      </c>
      <c r="C363" s="31" t="s">
        <v>789</v>
      </c>
      <c r="D363" s="50" t="s">
        <v>16</v>
      </c>
      <c r="E363" s="108">
        <v>4400</v>
      </c>
      <c r="F363" s="21">
        <v>38220090</v>
      </c>
      <c r="G363" s="51">
        <v>0.12</v>
      </c>
      <c r="I363" s="99">
        <v>4840</v>
      </c>
      <c r="J363" s="100">
        <f t="shared" si="46"/>
        <v>0.1</v>
      </c>
      <c r="K363" s="121">
        <f t="shared" si="53"/>
        <v>4840</v>
      </c>
    </row>
    <row r="364" spans="1:12" ht="35.1" customHeight="1">
      <c r="A364" s="56">
        <v>2601800011730</v>
      </c>
      <c r="B364" s="49" t="s">
        <v>790</v>
      </c>
      <c r="C364" s="31" t="s">
        <v>791</v>
      </c>
      <c r="D364" s="50" t="s">
        <v>16</v>
      </c>
      <c r="E364" s="108">
        <v>3509.5</v>
      </c>
      <c r="F364" s="21">
        <v>38220090</v>
      </c>
      <c r="G364" s="51">
        <v>0.12</v>
      </c>
      <c r="I364" s="99">
        <v>3860.4500000000003</v>
      </c>
      <c r="J364" s="100">
        <f t="shared" si="46"/>
        <v>0.10000000000000007</v>
      </c>
      <c r="K364" s="121">
        <f t="shared" si="53"/>
        <v>3860</v>
      </c>
    </row>
    <row r="365" spans="1:12" ht="35.1" customHeight="1">
      <c r="A365" s="56">
        <v>2624800021730</v>
      </c>
      <c r="B365" s="49" t="s">
        <v>792</v>
      </c>
      <c r="C365" s="31" t="s">
        <v>793</v>
      </c>
      <c r="D365" s="50" t="s">
        <v>16</v>
      </c>
      <c r="E365" s="108">
        <v>8639.5</v>
      </c>
      <c r="F365" s="21">
        <v>38220090</v>
      </c>
      <c r="G365" s="51">
        <v>0.12</v>
      </c>
      <c r="I365" s="99">
        <v>9503.4500000000007</v>
      </c>
      <c r="J365" s="100">
        <f t="shared" si="46"/>
        <v>0.10000000000000009</v>
      </c>
      <c r="K365" s="121">
        <f t="shared" si="53"/>
        <v>9500</v>
      </c>
    </row>
    <row r="366" spans="1:12" ht="35.1" customHeight="1">
      <c r="A366" s="48">
        <v>2601900011730</v>
      </c>
      <c r="B366" s="49" t="s">
        <v>794</v>
      </c>
      <c r="C366" s="31" t="s">
        <v>795</v>
      </c>
      <c r="D366" s="50" t="s">
        <v>252</v>
      </c>
      <c r="E366" s="108">
        <v>6440</v>
      </c>
      <c r="F366" s="21">
        <v>38220090</v>
      </c>
      <c r="G366" s="51">
        <v>0.12</v>
      </c>
      <c r="I366" s="99">
        <v>7084.0000000000009</v>
      </c>
      <c r="J366" s="100">
        <f t="shared" si="46"/>
        <v>0.10000000000000014</v>
      </c>
      <c r="K366" s="121">
        <f t="shared" si="53"/>
        <v>7080</v>
      </c>
    </row>
    <row r="367" spans="1:12" s="7" customFormat="1" ht="20.100000000000001" customHeight="1">
      <c r="A367" s="50"/>
      <c r="B367" s="19"/>
      <c r="C367" s="20" t="s">
        <v>796</v>
      </c>
      <c r="D367" s="50"/>
      <c r="E367" s="108"/>
      <c r="F367" s="21"/>
      <c r="G367" s="51"/>
      <c r="J367" s="100"/>
      <c r="K367" s="121"/>
    </row>
    <row r="368" spans="1:12" s="7" customFormat="1" ht="35.1" customHeight="1">
      <c r="A368" s="56">
        <v>3163100011730</v>
      </c>
      <c r="B368" s="49" t="s">
        <v>797</v>
      </c>
      <c r="C368" s="31" t="s">
        <v>798</v>
      </c>
      <c r="D368" s="50" t="s">
        <v>16</v>
      </c>
      <c r="E368" s="108">
        <v>11390</v>
      </c>
      <c r="F368" s="21">
        <v>38220090</v>
      </c>
      <c r="G368" s="51">
        <v>0.12</v>
      </c>
      <c r="I368" s="99">
        <v>12529.000000000002</v>
      </c>
      <c r="J368" s="100">
        <f t="shared" si="46"/>
        <v>0.10000000000000016</v>
      </c>
      <c r="K368" s="121">
        <f>+FLOOR(I368,10)</f>
        <v>12520</v>
      </c>
    </row>
    <row r="369" spans="1:12" s="7" customFormat="1" ht="20.100000000000001" customHeight="1">
      <c r="A369" s="50"/>
      <c r="B369" s="19"/>
      <c r="C369" s="20" t="s">
        <v>799</v>
      </c>
      <c r="D369" s="50"/>
      <c r="E369" s="108"/>
      <c r="F369" s="21"/>
      <c r="G369" s="51"/>
      <c r="J369" s="100"/>
      <c r="K369" s="121"/>
    </row>
    <row r="370" spans="1:12" s="7" customFormat="1" ht="35.1" customHeight="1">
      <c r="A370" s="56">
        <v>3162300011730</v>
      </c>
      <c r="B370" s="49" t="s">
        <v>800</v>
      </c>
      <c r="C370" s="31" t="s">
        <v>801</v>
      </c>
      <c r="D370" s="50" t="s">
        <v>16</v>
      </c>
      <c r="E370" s="108">
        <v>10269.5</v>
      </c>
      <c r="F370" s="21">
        <v>38220090</v>
      </c>
      <c r="G370" s="51">
        <v>0.12</v>
      </c>
      <c r="I370" s="99">
        <v>11296.45</v>
      </c>
      <c r="J370" s="100">
        <f t="shared" si="46"/>
        <v>0.10000000000000007</v>
      </c>
      <c r="K370" s="121">
        <f>+FLOOR(I370,10)</f>
        <v>11290</v>
      </c>
    </row>
    <row r="371" spans="1:12" s="7" customFormat="1" ht="20.100000000000001" customHeight="1">
      <c r="A371" s="50"/>
      <c r="B371" s="19"/>
      <c r="C371" s="20" t="s">
        <v>802</v>
      </c>
      <c r="D371" s="50"/>
      <c r="E371" s="108"/>
      <c r="F371" s="21"/>
      <c r="G371" s="51"/>
      <c r="J371" s="100"/>
      <c r="K371" s="121"/>
    </row>
    <row r="372" spans="1:12" s="7" customFormat="1" ht="35.1" customHeight="1">
      <c r="A372" s="56">
        <v>2601300011730</v>
      </c>
      <c r="B372" s="49" t="s">
        <v>803</v>
      </c>
      <c r="C372" s="31" t="s">
        <v>804</v>
      </c>
      <c r="D372" s="50" t="s">
        <v>16</v>
      </c>
      <c r="E372" s="108">
        <v>12939.5</v>
      </c>
      <c r="F372" s="21">
        <v>38220090</v>
      </c>
      <c r="G372" s="51">
        <v>0.12</v>
      </c>
      <c r="I372" s="99">
        <v>14233.45</v>
      </c>
      <c r="J372" s="100">
        <f t="shared" si="46"/>
        <v>0.10000000000000006</v>
      </c>
      <c r="K372" s="121">
        <f t="shared" ref="K372:K374" si="54">+FLOOR(I372,10)</f>
        <v>14230</v>
      </c>
    </row>
    <row r="373" spans="1:12" s="7" customFormat="1" ht="35.1" customHeight="1">
      <c r="A373" s="56">
        <v>2601400011730</v>
      </c>
      <c r="B373" s="49" t="s">
        <v>805</v>
      </c>
      <c r="C373" s="31" t="s">
        <v>806</v>
      </c>
      <c r="D373" s="50" t="s">
        <v>16</v>
      </c>
      <c r="E373" s="108">
        <v>12939.5</v>
      </c>
      <c r="F373" s="21">
        <v>38220090</v>
      </c>
      <c r="G373" s="51">
        <v>0.12</v>
      </c>
      <c r="I373" s="99">
        <v>14233.45</v>
      </c>
      <c r="J373" s="100">
        <f t="shared" si="46"/>
        <v>0.10000000000000006</v>
      </c>
      <c r="K373" s="121">
        <f t="shared" si="54"/>
        <v>14230</v>
      </c>
    </row>
    <row r="374" spans="1:12" s="7" customFormat="1" ht="35.1" customHeight="1">
      <c r="A374" s="56">
        <v>2601500011730</v>
      </c>
      <c r="B374" s="49" t="s">
        <v>807</v>
      </c>
      <c r="C374" s="31" t="s">
        <v>808</v>
      </c>
      <c r="D374" s="50" t="s">
        <v>16</v>
      </c>
      <c r="E374" s="108">
        <v>12939.5</v>
      </c>
      <c r="F374" s="21">
        <v>38220090</v>
      </c>
      <c r="G374" s="51">
        <v>0.12</v>
      </c>
      <c r="I374" s="99">
        <v>14233.45</v>
      </c>
      <c r="J374" s="100">
        <f t="shared" si="46"/>
        <v>0.10000000000000006</v>
      </c>
      <c r="K374" s="121">
        <f t="shared" si="54"/>
        <v>14230</v>
      </c>
    </row>
    <row r="375" spans="1:12" s="7" customFormat="1" ht="20.100000000000001" customHeight="1">
      <c r="A375" s="50"/>
      <c r="B375" s="19"/>
      <c r="C375" s="20" t="s">
        <v>809</v>
      </c>
      <c r="D375" s="50"/>
      <c r="E375" s="108"/>
      <c r="F375" s="21"/>
      <c r="G375" s="51"/>
      <c r="J375" s="100"/>
      <c r="K375" s="121"/>
    </row>
    <row r="376" spans="1:12" s="7" customFormat="1" ht="35.1" customHeight="1">
      <c r="A376" s="56">
        <v>2160100021730</v>
      </c>
      <c r="B376" s="49" t="s">
        <v>810</v>
      </c>
      <c r="C376" s="31" t="s">
        <v>811</v>
      </c>
      <c r="D376" s="50" t="s">
        <v>16</v>
      </c>
      <c r="E376" s="108">
        <v>13949.5</v>
      </c>
      <c r="F376" s="21">
        <v>38220090</v>
      </c>
      <c r="G376" s="51">
        <v>0.12</v>
      </c>
      <c r="I376" s="99">
        <v>15344.45</v>
      </c>
      <c r="J376" s="100">
        <f t="shared" si="46"/>
        <v>0.10000000000000005</v>
      </c>
      <c r="K376" s="121">
        <f t="shared" ref="K376:K378" si="55">+FLOOR(I376,10)</f>
        <v>15340</v>
      </c>
    </row>
    <row r="377" spans="1:12" s="7" customFormat="1" ht="35.1" customHeight="1">
      <c r="A377" s="56">
        <v>2160300011730</v>
      </c>
      <c r="B377" s="49" t="s">
        <v>812</v>
      </c>
      <c r="C377" s="31" t="s">
        <v>813</v>
      </c>
      <c r="D377" s="50" t="s">
        <v>16</v>
      </c>
      <c r="E377" s="108">
        <v>10650</v>
      </c>
      <c r="F377" s="21">
        <v>38220090</v>
      </c>
      <c r="G377" s="51">
        <v>0.12</v>
      </c>
      <c r="I377" s="99">
        <v>11715.000000000002</v>
      </c>
      <c r="J377" s="100">
        <f t="shared" si="46"/>
        <v>0.10000000000000017</v>
      </c>
      <c r="K377" s="121">
        <f t="shared" si="55"/>
        <v>11710</v>
      </c>
    </row>
    <row r="378" spans="1:12" s="7" customFormat="1" ht="35.1" customHeight="1">
      <c r="A378" s="56">
        <v>1660400011730</v>
      </c>
      <c r="B378" s="49" t="s">
        <v>814</v>
      </c>
      <c r="C378" s="31" t="s">
        <v>815</v>
      </c>
      <c r="D378" s="50" t="s">
        <v>16</v>
      </c>
      <c r="E378" s="108">
        <v>11940</v>
      </c>
      <c r="F378" s="21">
        <v>38220090</v>
      </c>
      <c r="G378" s="51">
        <v>0.12</v>
      </c>
      <c r="I378" s="99">
        <v>13134.000000000002</v>
      </c>
      <c r="J378" s="100">
        <f t="shared" si="46"/>
        <v>0.10000000000000016</v>
      </c>
      <c r="K378" s="121">
        <f t="shared" si="55"/>
        <v>13130</v>
      </c>
    </row>
    <row r="379" spans="1:12" s="7" customFormat="1" ht="37.5" customHeight="1">
      <c r="A379" s="50"/>
      <c r="B379" s="19"/>
      <c r="C379" s="20" t="s">
        <v>816</v>
      </c>
      <c r="D379" s="50"/>
      <c r="E379" s="108"/>
      <c r="F379" s="21"/>
      <c r="G379" s="51"/>
      <c r="J379" s="100"/>
      <c r="K379" s="121"/>
    </row>
    <row r="380" spans="1:12" s="7" customFormat="1" ht="20.100000000000001" customHeight="1">
      <c r="A380" s="50"/>
      <c r="B380" s="19"/>
      <c r="C380" s="20" t="s">
        <v>817</v>
      </c>
      <c r="D380" s="50"/>
      <c r="E380" s="108"/>
      <c r="F380" s="21"/>
      <c r="G380" s="51"/>
      <c r="J380" s="100"/>
      <c r="K380" s="121"/>
    </row>
    <row r="381" spans="1:12" ht="35.1" customHeight="1">
      <c r="A381" s="56">
        <v>3110475001730</v>
      </c>
      <c r="B381" s="49" t="s">
        <v>818</v>
      </c>
      <c r="C381" s="31" t="s">
        <v>819</v>
      </c>
      <c r="D381" s="50" t="s">
        <v>16</v>
      </c>
      <c r="E381" s="108">
        <v>5980</v>
      </c>
      <c r="F381" s="21">
        <v>29349900</v>
      </c>
      <c r="G381" s="51">
        <v>0.18</v>
      </c>
      <c r="I381" s="99">
        <v>6578.0000000000009</v>
      </c>
      <c r="J381" s="100">
        <f t="shared" si="46"/>
        <v>0.10000000000000016</v>
      </c>
      <c r="K381" s="121">
        <f t="shared" ref="K381:K387" si="56">+FLOOR(I381,10)</f>
        <v>6570</v>
      </c>
      <c r="L381" s="3" t="s">
        <v>820</v>
      </c>
    </row>
    <row r="382" spans="1:12" ht="35.1" customHeight="1">
      <c r="A382" s="56">
        <v>3110472501730</v>
      </c>
      <c r="B382" s="49" t="s">
        <v>821</v>
      </c>
      <c r="C382" s="31" t="s">
        <v>822</v>
      </c>
      <c r="D382" s="50" t="s">
        <v>16</v>
      </c>
      <c r="E382" s="108">
        <v>4350</v>
      </c>
      <c r="F382" s="21">
        <v>29349900</v>
      </c>
      <c r="G382" s="51">
        <v>0.18</v>
      </c>
      <c r="I382" s="99">
        <v>4785</v>
      </c>
      <c r="J382" s="100">
        <f t="shared" si="46"/>
        <v>0.1</v>
      </c>
      <c r="K382" s="121">
        <f t="shared" si="56"/>
        <v>4780</v>
      </c>
      <c r="L382" s="3" t="s">
        <v>820</v>
      </c>
    </row>
    <row r="383" spans="1:12" ht="35.1" customHeight="1">
      <c r="A383" s="56">
        <v>3110175001730</v>
      </c>
      <c r="B383" s="49" t="s">
        <v>823</v>
      </c>
      <c r="C383" s="31" t="s">
        <v>824</v>
      </c>
      <c r="D383" s="50" t="s">
        <v>16</v>
      </c>
      <c r="E383" s="108">
        <v>4479.5</v>
      </c>
      <c r="F383" s="21">
        <v>29349900</v>
      </c>
      <c r="G383" s="51">
        <v>0.18</v>
      </c>
      <c r="I383" s="99">
        <v>4927.4500000000007</v>
      </c>
      <c r="J383" s="100">
        <f t="shared" si="46"/>
        <v>0.10000000000000016</v>
      </c>
      <c r="K383" s="121">
        <f t="shared" si="56"/>
        <v>4920</v>
      </c>
      <c r="L383" s="3" t="s">
        <v>820</v>
      </c>
    </row>
    <row r="384" spans="1:12" ht="35.1" customHeight="1">
      <c r="A384" s="56">
        <v>3110275001730</v>
      </c>
      <c r="B384" s="49" t="s">
        <v>825</v>
      </c>
      <c r="C384" s="31" t="s">
        <v>826</v>
      </c>
      <c r="D384" s="59" t="s">
        <v>16</v>
      </c>
      <c r="E384" s="108">
        <v>5029.5</v>
      </c>
      <c r="F384" s="21">
        <v>29349900</v>
      </c>
      <c r="G384" s="51">
        <v>0.18</v>
      </c>
      <c r="I384" s="99">
        <v>5532.4500000000007</v>
      </c>
      <c r="J384" s="100">
        <f t="shared" si="46"/>
        <v>0.10000000000000014</v>
      </c>
      <c r="K384" s="121">
        <f t="shared" si="56"/>
        <v>5530</v>
      </c>
      <c r="L384" s="3" t="s">
        <v>820</v>
      </c>
    </row>
    <row r="385" spans="1:12" ht="35.1" customHeight="1">
      <c r="A385" s="56">
        <v>3110375001730</v>
      </c>
      <c r="B385" s="49" t="s">
        <v>827</v>
      </c>
      <c r="C385" s="31" t="s">
        <v>828</v>
      </c>
      <c r="D385" s="50" t="s">
        <v>16</v>
      </c>
      <c r="E385" s="108">
        <v>4589.5</v>
      </c>
      <c r="F385" s="21">
        <v>29349900</v>
      </c>
      <c r="G385" s="51">
        <v>0.18</v>
      </c>
      <c r="I385" s="99">
        <v>5048.4500000000007</v>
      </c>
      <c r="J385" s="100">
        <f t="shared" si="46"/>
        <v>0.10000000000000016</v>
      </c>
      <c r="K385" s="121">
        <f t="shared" si="56"/>
        <v>5040</v>
      </c>
      <c r="L385" s="3" t="s">
        <v>820</v>
      </c>
    </row>
    <row r="386" spans="1:12" ht="35.1" customHeight="1">
      <c r="A386" s="56">
        <v>3110572501730</v>
      </c>
      <c r="B386" s="49" t="s">
        <v>829</v>
      </c>
      <c r="C386" s="31" t="s">
        <v>830</v>
      </c>
      <c r="D386" s="50" t="s">
        <v>16</v>
      </c>
      <c r="E386" s="108">
        <v>7489.5</v>
      </c>
      <c r="F386" s="21">
        <v>29349900</v>
      </c>
      <c r="G386" s="51">
        <v>0.18</v>
      </c>
      <c r="I386" s="99">
        <v>8238.4500000000007</v>
      </c>
      <c r="J386" s="100">
        <f t="shared" si="46"/>
        <v>0.1000000000000001</v>
      </c>
      <c r="K386" s="121">
        <f t="shared" si="56"/>
        <v>8230</v>
      </c>
      <c r="L386" s="3" t="s">
        <v>820</v>
      </c>
    </row>
    <row r="387" spans="1:12" ht="35.1" customHeight="1">
      <c r="A387" s="56">
        <v>3110600011730</v>
      </c>
      <c r="B387" s="49" t="s">
        <v>831</v>
      </c>
      <c r="C387" s="31" t="s">
        <v>832</v>
      </c>
      <c r="D387" s="50" t="s">
        <v>16</v>
      </c>
      <c r="E387" s="108">
        <v>4510</v>
      </c>
      <c r="F387" s="21">
        <v>29349900</v>
      </c>
      <c r="G387" s="51">
        <v>0.18</v>
      </c>
      <c r="I387" s="99">
        <v>4961</v>
      </c>
      <c r="J387" s="100">
        <f t="shared" si="46"/>
        <v>0.1</v>
      </c>
      <c r="K387" s="121">
        <f t="shared" si="56"/>
        <v>4960</v>
      </c>
      <c r="L387" s="3" t="s">
        <v>820</v>
      </c>
    </row>
    <row r="388" spans="1:12" ht="20.100000000000001" customHeight="1">
      <c r="A388" s="56"/>
      <c r="B388" s="19"/>
      <c r="C388" s="20" t="s">
        <v>833</v>
      </c>
      <c r="D388" s="50"/>
      <c r="E388" s="108"/>
      <c r="F388" s="21"/>
      <c r="G388" s="51"/>
      <c r="J388" s="100"/>
      <c r="K388" s="121"/>
    </row>
    <row r="389" spans="1:12" ht="35.1" customHeight="1">
      <c r="A389" s="56">
        <v>3111275001730</v>
      </c>
      <c r="B389" s="50" t="s">
        <v>834</v>
      </c>
      <c r="C389" s="31" t="s">
        <v>835</v>
      </c>
      <c r="D389" s="50" t="s">
        <v>16</v>
      </c>
      <c r="E389" s="108">
        <v>3508</v>
      </c>
      <c r="F389" s="21">
        <v>29349900</v>
      </c>
      <c r="G389" s="51">
        <v>0.18</v>
      </c>
      <c r="I389" s="99">
        <v>3858.8</v>
      </c>
      <c r="J389" s="100">
        <f t="shared" si="46"/>
        <v>0.10000000000000005</v>
      </c>
      <c r="K389" s="121">
        <f t="shared" ref="K389:K390" si="57">+FLOOR(I389,10)</f>
        <v>3850</v>
      </c>
      <c r="L389" s="3" t="s">
        <v>820</v>
      </c>
    </row>
    <row r="390" spans="1:12" ht="35.1" customHeight="1">
      <c r="A390" s="56">
        <v>3111375001730</v>
      </c>
      <c r="B390" s="50" t="s">
        <v>836</v>
      </c>
      <c r="C390" s="31" t="s">
        <v>837</v>
      </c>
      <c r="D390" s="50" t="s">
        <v>16</v>
      </c>
      <c r="E390" s="108">
        <v>4106</v>
      </c>
      <c r="F390" s="21">
        <v>29349900</v>
      </c>
      <c r="G390" s="51">
        <v>0.18</v>
      </c>
      <c r="I390" s="99">
        <v>4516.6000000000004</v>
      </c>
      <c r="J390" s="100">
        <f t="shared" si="46"/>
        <v>0.10000000000000009</v>
      </c>
      <c r="K390" s="121">
        <f t="shared" si="57"/>
        <v>4510</v>
      </c>
      <c r="L390" s="3" t="s">
        <v>820</v>
      </c>
    </row>
    <row r="391" spans="1:12" ht="20.100000000000001" customHeight="1">
      <c r="A391" s="77"/>
      <c r="B391" s="19"/>
      <c r="C391" s="77" t="s">
        <v>838</v>
      </c>
      <c r="D391" s="78"/>
      <c r="E391" s="115"/>
      <c r="F391" s="21"/>
      <c r="G391" s="51"/>
      <c r="J391" s="100"/>
      <c r="K391" s="121"/>
    </row>
    <row r="392" spans="1:12" ht="35.1" customHeight="1">
      <c r="A392" s="56">
        <v>3171301001730</v>
      </c>
      <c r="B392" s="49" t="s">
        <v>839</v>
      </c>
      <c r="C392" s="31" t="s">
        <v>840</v>
      </c>
      <c r="D392" s="50" t="s">
        <v>16</v>
      </c>
      <c r="E392" s="108">
        <v>4050</v>
      </c>
      <c r="F392" s="73">
        <v>29241900</v>
      </c>
      <c r="G392" s="51">
        <v>0.18</v>
      </c>
      <c r="I392" s="99">
        <f t="shared" ref="I392:I393" si="58">E392*1.1</f>
        <v>4455</v>
      </c>
      <c r="J392" s="100">
        <f t="shared" si="46"/>
        <v>0.1</v>
      </c>
      <c r="K392" s="121">
        <f t="shared" ref="K392:K393" si="59">+FLOOR(I392,10)</f>
        <v>4450</v>
      </c>
    </row>
    <row r="393" spans="1:12" ht="35.1" customHeight="1">
      <c r="A393" s="56">
        <v>3171400101730</v>
      </c>
      <c r="B393" s="49" t="s">
        <v>841</v>
      </c>
      <c r="C393" s="31" t="s">
        <v>842</v>
      </c>
      <c r="D393" s="50" t="s">
        <v>16</v>
      </c>
      <c r="E393" s="108">
        <v>2030</v>
      </c>
      <c r="F393" s="73">
        <v>29241900</v>
      </c>
      <c r="G393" s="51">
        <v>0.18</v>
      </c>
      <c r="I393" s="99">
        <f t="shared" si="58"/>
        <v>2233</v>
      </c>
      <c r="J393" s="100">
        <f t="shared" ref="J393:J455" si="60">(I393-E393)/E393</f>
        <v>0.1</v>
      </c>
      <c r="K393" s="121">
        <f t="shared" si="59"/>
        <v>2230</v>
      </c>
    </row>
    <row r="394" spans="1:12" ht="35.1" customHeight="1">
      <c r="A394" s="56">
        <v>3100181001730</v>
      </c>
      <c r="B394" s="49" t="s">
        <v>843</v>
      </c>
      <c r="C394" s="31" t="s">
        <v>844</v>
      </c>
      <c r="D394" s="50" t="s">
        <v>16</v>
      </c>
      <c r="E394" s="108">
        <v>2970</v>
      </c>
      <c r="F394" s="73">
        <v>29241900</v>
      </c>
      <c r="G394" s="51">
        <v>0.18</v>
      </c>
      <c r="I394" s="99">
        <v>3267.0000000000005</v>
      </c>
      <c r="J394" s="100">
        <f t="shared" si="60"/>
        <v>0.10000000000000016</v>
      </c>
      <c r="K394" s="121">
        <f t="shared" ref="K394:K398" si="61">+FLOOR(I394,10)</f>
        <v>3260</v>
      </c>
    </row>
    <row r="395" spans="1:12" ht="35.1" customHeight="1">
      <c r="A395" s="56">
        <v>3100281001730</v>
      </c>
      <c r="B395" s="49" t="s">
        <v>845</v>
      </c>
      <c r="C395" s="31" t="s">
        <v>846</v>
      </c>
      <c r="D395" s="50" t="s">
        <v>16</v>
      </c>
      <c r="E395" s="108">
        <v>3110</v>
      </c>
      <c r="F395" s="73">
        <v>29241900</v>
      </c>
      <c r="G395" s="51">
        <v>0.18</v>
      </c>
      <c r="I395" s="99">
        <v>3421.0000000000005</v>
      </c>
      <c r="J395" s="100">
        <f t="shared" si="60"/>
        <v>0.10000000000000014</v>
      </c>
      <c r="K395" s="121">
        <f t="shared" si="61"/>
        <v>3420</v>
      </c>
    </row>
    <row r="396" spans="1:12" ht="35.1" customHeight="1">
      <c r="A396" s="56">
        <v>3100210001730</v>
      </c>
      <c r="B396" s="49" t="s">
        <v>847</v>
      </c>
      <c r="C396" s="31" t="s">
        <v>848</v>
      </c>
      <c r="D396" s="50" t="s">
        <v>16</v>
      </c>
      <c r="E396" s="108">
        <v>15819.5</v>
      </c>
      <c r="F396" s="73">
        <v>29241900</v>
      </c>
      <c r="G396" s="51">
        <v>0.18</v>
      </c>
      <c r="I396" s="99">
        <v>17401.45</v>
      </c>
      <c r="J396" s="100">
        <f t="shared" si="60"/>
        <v>0.10000000000000005</v>
      </c>
      <c r="K396" s="121">
        <f t="shared" si="61"/>
        <v>17400</v>
      </c>
    </row>
    <row r="397" spans="1:12" ht="35.1" customHeight="1">
      <c r="A397" s="56">
        <v>3171100101730</v>
      </c>
      <c r="B397" s="49" t="s">
        <v>849</v>
      </c>
      <c r="C397" s="31" t="s">
        <v>850</v>
      </c>
      <c r="D397" s="50" t="s">
        <v>16</v>
      </c>
      <c r="E397" s="108">
        <v>5439.5</v>
      </c>
      <c r="F397" s="21">
        <v>29349900</v>
      </c>
      <c r="G397" s="51">
        <v>0.18</v>
      </c>
      <c r="I397" s="99">
        <f t="shared" ref="I397:I398" si="62">E397*1.1</f>
        <v>5983.4500000000007</v>
      </c>
      <c r="J397" s="100">
        <f t="shared" si="60"/>
        <v>0.10000000000000013</v>
      </c>
      <c r="K397" s="121">
        <f t="shared" si="61"/>
        <v>5980</v>
      </c>
    </row>
    <row r="398" spans="1:12" ht="35.1" customHeight="1">
      <c r="A398" s="56">
        <v>3171280051730</v>
      </c>
      <c r="B398" s="49" t="s">
        <v>851</v>
      </c>
      <c r="C398" s="31" t="s">
        <v>852</v>
      </c>
      <c r="D398" s="50" t="s">
        <v>16</v>
      </c>
      <c r="E398" s="110">
        <v>3929.5</v>
      </c>
      <c r="F398" s="21">
        <v>29349900</v>
      </c>
      <c r="G398" s="51">
        <v>0.18</v>
      </c>
      <c r="I398" s="99">
        <f t="shared" si="62"/>
        <v>4322.4500000000007</v>
      </c>
      <c r="J398" s="100">
        <f t="shared" si="60"/>
        <v>0.10000000000000019</v>
      </c>
      <c r="K398" s="121">
        <f t="shared" si="61"/>
        <v>4320</v>
      </c>
      <c r="L398" s="3" t="s">
        <v>820</v>
      </c>
    </row>
    <row r="399" spans="1:12" ht="37.5" customHeight="1">
      <c r="A399" s="50"/>
      <c r="B399" s="19"/>
      <c r="C399" s="20" t="s">
        <v>853</v>
      </c>
      <c r="D399" s="50"/>
      <c r="E399" s="108"/>
      <c r="F399" s="21"/>
      <c r="G399" s="51"/>
      <c r="J399" s="100"/>
      <c r="K399" s="121"/>
    </row>
    <row r="400" spans="1:12" ht="35.1" customHeight="1">
      <c r="A400" s="56">
        <v>3100481001730</v>
      </c>
      <c r="B400" s="49" t="s">
        <v>854</v>
      </c>
      <c r="C400" s="31" t="s">
        <v>855</v>
      </c>
      <c r="D400" s="50" t="s">
        <v>16</v>
      </c>
      <c r="E400" s="108">
        <v>2889.5</v>
      </c>
      <c r="F400" s="21">
        <v>29349900</v>
      </c>
      <c r="G400" s="51">
        <v>0.18</v>
      </c>
      <c r="I400" s="99">
        <v>3178.4500000000003</v>
      </c>
      <c r="J400" s="100">
        <f t="shared" si="60"/>
        <v>0.10000000000000009</v>
      </c>
      <c r="K400" s="121">
        <f t="shared" ref="K400:K411" si="63">+FLOOR(I400,10)</f>
        <v>3170</v>
      </c>
    </row>
    <row r="401" spans="1:11" ht="35.1" customHeight="1">
      <c r="A401" s="56">
        <v>3100581001730</v>
      </c>
      <c r="B401" s="49" t="s">
        <v>856</v>
      </c>
      <c r="C401" s="31" t="s">
        <v>857</v>
      </c>
      <c r="D401" s="50" t="s">
        <v>16</v>
      </c>
      <c r="E401" s="108">
        <v>2249.5</v>
      </c>
      <c r="F401" s="21">
        <v>29349900</v>
      </c>
      <c r="G401" s="51">
        <v>0.18</v>
      </c>
      <c r="I401" s="99">
        <v>2474.4500000000003</v>
      </c>
      <c r="J401" s="100">
        <f t="shared" si="60"/>
        <v>0.10000000000000012</v>
      </c>
      <c r="K401" s="121">
        <f t="shared" si="63"/>
        <v>2470</v>
      </c>
    </row>
    <row r="402" spans="1:11" ht="35.1" customHeight="1">
      <c r="A402" s="56">
        <v>3100690011730</v>
      </c>
      <c r="B402" s="49" t="s">
        <v>858</v>
      </c>
      <c r="C402" s="31" t="s">
        <v>859</v>
      </c>
      <c r="D402" s="50" t="s">
        <v>16</v>
      </c>
      <c r="E402" s="108">
        <v>4109.5</v>
      </c>
      <c r="F402" s="21">
        <v>29349900</v>
      </c>
      <c r="G402" s="51">
        <v>0.18</v>
      </c>
      <c r="I402" s="99">
        <v>4520.4500000000007</v>
      </c>
      <c r="J402" s="100">
        <f t="shared" si="60"/>
        <v>0.10000000000000017</v>
      </c>
      <c r="K402" s="121">
        <f t="shared" si="63"/>
        <v>4520</v>
      </c>
    </row>
    <row r="403" spans="1:11" ht="35.1" customHeight="1">
      <c r="A403" s="56">
        <v>3100780101730</v>
      </c>
      <c r="B403" s="49" t="s">
        <v>860</v>
      </c>
      <c r="C403" s="31" t="s">
        <v>861</v>
      </c>
      <c r="D403" s="50" t="s">
        <v>16</v>
      </c>
      <c r="E403" s="108">
        <v>2830</v>
      </c>
      <c r="F403" s="21">
        <v>29349900</v>
      </c>
      <c r="G403" s="51">
        <v>0.18</v>
      </c>
      <c r="I403" s="99">
        <v>3113.0000000000005</v>
      </c>
      <c r="J403" s="100">
        <f t="shared" si="60"/>
        <v>0.10000000000000016</v>
      </c>
      <c r="K403" s="121">
        <f t="shared" si="63"/>
        <v>3110</v>
      </c>
    </row>
    <row r="404" spans="1:11" ht="35.1" customHeight="1">
      <c r="A404" s="56">
        <v>3103782501730</v>
      </c>
      <c r="B404" s="49" t="s">
        <v>862</v>
      </c>
      <c r="C404" s="31" t="s">
        <v>863</v>
      </c>
      <c r="D404" s="50" t="s">
        <v>16</v>
      </c>
      <c r="E404" s="108">
        <v>4319.5</v>
      </c>
      <c r="F404" s="21">
        <v>29349900</v>
      </c>
      <c r="G404" s="51">
        <v>0.18</v>
      </c>
      <c r="I404" s="99">
        <v>4751.4500000000007</v>
      </c>
      <c r="J404" s="100">
        <f t="shared" si="60"/>
        <v>0.10000000000000017</v>
      </c>
      <c r="K404" s="121">
        <f t="shared" si="63"/>
        <v>4750</v>
      </c>
    </row>
    <row r="405" spans="1:11" ht="35.1" customHeight="1">
      <c r="A405" s="56">
        <v>3103385001730</v>
      </c>
      <c r="B405" s="49" t="s">
        <v>864</v>
      </c>
      <c r="C405" s="31" t="s">
        <v>865</v>
      </c>
      <c r="D405" s="50" t="s">
        <v>16</v>
      </c>
      <c r="E405" s="108">
        <v>3800</v>
      </c>
      <c r="F405" s="21">
        <v>29349900</v>
      </c>
      <c r="G405" s="51">
        <v>0.18</v>
      </c>
      <c r="I405" s="99">
        <v>4180</v>
      </c>
      <c r="J405" s="100">
        <f t="shared" si="60"/>
        <v>0.1</v>
      </c>
      <c r="K405" s="121">
        <f t="shared" si="63"/>
        <v>4180</v>
      </c>
    </row>
    <row r="406" spans="1:11" ht="35.1" customHeight="1">
      <c r="A406" s="56">
        <v>3103485001730</v>
      </c>
      <c r="B406" s="49" t="s">
        <v>866</v>
      </c>
      <c r="C406" s="31" t="s">
        <v>867</v>
      </c>
      <c r="D406" s="50" t="s">
        <v>16</v>
      </c>
      <c r="E406" s="108">
        <v>4420</v>
      </c>
      <c r="F406" s="21">
        <v>29349900</v>
      </c>
      <c r="G406" s="51">
        <v>0.18</v>
      </c>
      <c r="I406" s="99">
        <v>4862</v>
      </c>
      <c r="J406" s="100">
        <f t="shared" si="60"/>
        <v>0.1</v>
      </c>
      <c r="K406" s="121">
        <f t="shared" si="63"/>
        <v>4860</v>
      </c>
    </row>
    <row r="407" spans="1:11" ht="35.1" customHeight="1">
      <c r="A407" s="66" t="s">
        <v>868</v>
      </c>
      <c r="B407" s="59" t="s">
        <v>869</v>
      </c>
      <c r="C407" s="31" t="s">
        <v>870</v>
      </c>
      <c r="D407" s="50" t="s">
        <v>252</v>
      </c>
      <c r="E407" s="110">
        <v>4370</v>
      </c>
      <c r="F407" s="21">
        <v>29349900</v>
      </c>
      <c r="G407" s="51">
        <v>0.18</v>
      </c>
      <c r="I407" s="99">
        <v>4807</v>
      </c>
      <c r="J407" s="100">
        <f t="shared" si="60"/>
        <v>0.1</v>
      </c>
      <c r="K407" s="121">
        <f t="shared" si="63"/>
        <v>4800</v>
      </c>
    </row>
    <row r="408" spans="1:11" ht="35.1" customHeight="1">
      <c r="A408" s="56">
        <v>3200981001730</v>
      </c>
      <c r="B408" s="49" t="s">
        <v>871</v>
      </c>
      <c r="C408" s="31" t="s">
        <v>872</v>
      </c>
      <c r="D408" s="50" t="s">
        <v>16</v>
      </c>
      <c r="E408" s="108">
        <v>4589.5</v>
      </c>
      <c r="F408" s="21">
        <v>29349900</v>
      </c>
      <c r="G408" s="51">
        <v>0.18</v>
      </c>
      <c r="I408" s="99">
        <v>5048.4500000000007</v>
      </c>
      <c r="J408" s="100">
        <f t="shared" si="60"/>
        <v>0.10000000000000016</v>
      </c>
      <c r="K408" s="121">
        <f t="shared" si="63"/>
        <v>5040</v>
      </c>
    </row>
    <row r="409" spans="1:11" ht="35.1" customHeight="1">
      <c r="A409" s="56">
        <v>3200481001730</v>
      </c>
      <c r="B409" s="49" t="s">
        <v>873</v>
      </c>
      <c r="C409" s="31" t="s">
        <v>874</v>
      </c>
      <c r="D409" s="50" t="s">
        <v>16</v>
      </c>
      <c r="E409" s="108">
        <v>4589.5</v>
      </c>
      <c r="F409" s="21">
        <v>29349900</v>
      </c>
      <c r="G409" s="51">
        <v>0.18</v>
      </c>
      <c r="I409" s="99">
        <v>5048.4500000000007</v>
      </c>
      <c r="J409" s="100">
        <f t="shared" si="60"/>
        <v>0.10000000000000016</v>
      </c>
      <c r="K409" s="121">
        <f t="shared" si="63"/>
        <v>5040</v>
      </c>
    </row>
    <row r="410" spans="1:11" s="7" customFormat="1" ht="35.1" customHeight="1">
      <c r="A410" s="56">
        <v>3200681001730</v>
      </c>
      <c r="B410" s="49" t="s">
        <v>875</v>
      </c>
      <c r="C410" s="31" t="s">
        <v>876</v>
      </c>
      <c r="D410" s="50" t="s">
        <v>16</v>
      </c>
      <c r="E410" s="108">
        <v>5579.5</v>
      </c>
      <c r="F410" s="21">
        <v>29349900</v>
      </c>
      <c r="G410" s="51">
        <v>0.18</v>
      </c>
      <c r="I410" s="99">
        <v>6137.4500000000007</v>
      </c>
      <c r="J410" s="100">
        <f t="shared" si="60"/>
        <v>0.10000000000000013</v>
      </c>
      <c r="K410" s="121">
        <f t="shared" si="63"/>
        <v>6130</v>
      </c>
    </row>
    <row r="411" spans="1:11" s="7" customFormat="1" ht="35.1" customHeight="1">
      <c r="A411" s="56">
        <v>3103585001730</v>
      </c>
      <c r="B411" s="49" t="s">
        <v>877</v>
      </c>
      <c r="C411" s="31" t="s">
        <v>878</v>
      </c>
      <c r="D411" s="50" t="s">
        <v>16</v>
      </c>
      <c r="E411" s="108">
        <v>6779.5</v>
      </c>
      <c r="F411" s="21">
        <v>29349900</v>
      </c>
      <c r="G411" s="51">
        <v>0.18</v>
      </c>
      <c r="I411" s="99">
        <v>7457.4500000000007</v>
      </c>
      <c r="J411" s="100">
        <f t="shared" si="60"/>
        <v>0.1000000000000001</v>
      </c>
      <c r="K411" s="121">
        <f t="shared" si="63"/>
        <v>7450</v>
      </c>
    </row>
    <row r="412" spans="1:11" s="7" customFormat="1" ht="20.100000000000001" customHeight="1">
      <c r="A412" s="56"/>
      <c r="B412" s="19"/>
      <c r="C412" s="20" t="s">
        <v>879</v>
      </c>
      <c r="D412" s="50"/>
      <c r="E412" s="108"/>
      <c r="F412" s="21"/>
      <c r="G412" s="51"/>
      <c r="J412" s="100"/>
      <c r="K412" s="121"/>
    </row>
    <row r="413" spans="1:11" s="7" customFormat="1" ht="35.1" customHeight="1">
      <c r="A413" s="79">
        <v>3102485001730</v>
      </c>
      <c r="B413" s="49" t="s">
        <v>880</v>
      </c>
      <c r="C413" s="80" t="s">
        <v>881</v>
      </c>
      <c r="D413" s="49" t="s">
        <v>16</v>
      </c>
      <c r="E413" s="111">
        <v>4639.5</v>
      </c>
      <c r="F413" s="21">
        <v>29349900</v>
      </c>
      <c r="G413" s="51">
        <v>0.18</v>
      </c>
      <c r="I413" s="99">
        <v>5103.4500000000007</v>
      </c>
      <c r="J413" s="100">
        <f t="shared" si="60"/>
        <v>0.10000000000000016</v>
      </c>
      <c r="K413" s="121">
        <f t="shared" ref="K413:K414" si="64">+FLOOR(I413,10)</f>
        <v>5100</v>
      </c>
    </row>
    <row r="414" spans="1:11" s="7" customFormat="1" ht="24" customHeight="1">
      <c r="A414" s="56">
        <v>2652982501730</v>
      </c>
      <c r="B414" s="49" t="s">
        <v>882</v>
      </c>
      <c r="C414" s="31" t="s">
        <v>883</v>
      </c>
      <c r="D414" s="50" t="s">
        <v>16</v>
      </c>
      <c r="E414" s="108">
        <v>2269.5</v>
      </c>
      <c r="F414" s="21">
        <v>29349900</v>
      </c>
      <c r="G414" s="51">
        <v>0.18</v>
      </c>
      <c r="I414" s="99">
        <v>2496.4500000000003</v>
      </c>
      <c r="J414" s="100">
        <f t="shared" si="60"/>
        <v>0.10000000000000012</v>
      </c>
      <c r="K414" s="121">
        <f t="shared" si="64"/>
        <v>2490</v>
      </c>
    </row>
    <row r="415" spans="1:11" s="7" customFormat="1" ht="20.100000000000001" customHeight="1">
      <c r="A415" s="50"/>
      <c r="B415" s="19"/>
      <c r="C415" s="20" t="s">
        <v>884</v>
      </c>
      <c r="D415" s="50"/>
      <c r="E415" s="108"/>
      <c r="F415" s="21"/>
      <c r="G415" s="51"/>
      <c r="J415" s="100"/>
      <c r="K415" s="121"/>
    </row>
    <row r="416" spans="1:11" s="7" customFormat="1" ht="20.100000000000001" customHeight="1">
      <c r="A416" s="50"/>
      <c r="B416" s="19"/>
      <c r="C416" s="20" t="s">
        <v>885</v>
      </c>
      <c r="D416" s="50"/>
      <c r="E416" s="108"/>
      <c r="F416" s="21"/>
      <c r="G416" s="51"/>
      <c r="J416" s="100"/>
      <c r="K416" s="121"/>
    </row>
    <row r="417" spans="1:11" s="7" customFormat="1" ht="35.1" customHeight="1">
      <c r="A417" s="56">
        <v>2110180011730</v>
      </c>
      <c r="B417" s="49" t="s">
        <v>886</v>
      </c>
      <c r="C417" s="31" t="s">
        <v>887</v>
      </c>
      <c r="D417" s="50" t="s">
        <v>16</v>
      </c>
      <c r="E417" s="108">
        <v>7250</v>
      </c>
      <c r="F417" s="21">
        <v>29349900</v>
      </c>
      <c r="G417" s="51">
        <v>0.18</v>
      </c>
      <c r="I417" s="99">
        <v>7975.0000000000009</v>
      </c>
      <c r="J417" s="100">
        <f t="shared" si="60"/>
        <v>0.10000000000000013</v>
      </c>
      <c r="K417" s="121">
        <f t="shared" ref="K417:K420" si="65">+FLOOR(I417,10)</f>
        <v>7970</v>
      </c>
    </row>
    <row r="418" spans="1:11" s="7" customFormat="1" ht="35.1" customHeight="1">
      <c r="A418" s="56">
        <v>2110180051730</v>
      </c>
      <c r="B418" s="49" t="s">
        <v>888</v>
      </c>
      <c r="C418" s="31" t="s">
        <v>889</v>
      </c>
      <c r="D418" s="50" t="s">
        <v>16</v>
      </c>
      <c r="E418" s="108">
        <v>26450</v>
      </c>
      <c r="F418" s="21">
        <v>29349900</v>
      </c>
      <c r="G418" s="51">
        <v>0.18</v>
      </c>
      <c r="I418" s="99">
        <v>29095.000000000004</v>
      </c>
      <c r="J418" s="100">
        <f t="shared" si="60"/>
        <v>0.10000000000000014</v>
      </c>
      <c r="K418" s="121">
        <f t="shared" si="65"/>
        <v>29090</v>
      </c>
    </row>
    <row r="419" spans="1:11" s="7" customFormat="1" ht="35.1" customHeight="1">
      <c r="A419" s="56">
        <v>2110480051730</v>
      </c>
      <c r="B419" s="49" t="s">
        <v>890</v>
      </c>
      <c r="C419" s="31" t="s">
        <v>891</v>
      </c>
      <c r="D419" s="50" t="s">
        <v>16</v>
      </c>
      <c r="E419" s="108">
        <v>12269.5</v>
      </c>
      <c r="F419" s="21">
        <v>29349900</v>
      </c>
      <c r="G419" s="51">
        <v>0.18</v>
      </c>
      <c r="I419" s="99">
        <v>13496.45</v>
      </c>
      <c r="J419" s="100">
        <f t="shared" si="60"/>
        <v>0.10000000000000006</v>
      </c>
      <c r="K419" s="121">
        <f t="shared" si="65"/>
        <v>13490</v>
      </c>
    </row>
    <row r="420" spans="1:11" s="7" customFormat="1" ht="35.1" customHeight="1">
      <c r="A420" s="56">
        <v>2110580051730</v>
      </c>
      <c r="B420" s="49" t="s">
        <v>892</v>
      </c>
      <c r="C420" s="31" t="s">
        <v>893</v>
      </c>
      <c r="D420" s="50" t="s">
        <v>16</v>
      </c>
      <c r="E420" s="108">
        <v>9660</v>
      </c>
      <c r="F420" s="21">
        <v>29349900</v>
      </c>
      <c r="G420" s="51">
        <v>0.18</v>
      </c>
      <c r="I420" s="99">
        <v>10626</v>
      </c>
      <c r="J420" s="100">
        <f t="shared" si="60"/>
        <v>0.1</v>
      </c>
      <c r="K420" s="121">
        <f t="shared" si="65"/>
        <v>10620</v>
      </c>
    </row>
    <row r="421" spans="1:11" s="7" customFormat="1" ht="20.100000000000001" customHeight="1">
      <c r="A421" s="56"/>
      <c r="B421" s="19"/>
      <c r="C421" s="20" t="s">
        <v>894</v>
      </c>
      <c r="D421" s="50"/>
      <c r="E421" s="108"/>
      <c r="F421" s="21"/>
      <c r="G421" s="51"/>
      <c r="J421" s="100"/>
      <c r="K421" s="121"/>
    </row>
    <row r="422" spans="1:11" s="7" customFormat="1" ht="35.1" customHeight="1">
      <c r="A422" s="79">
        <v>2120100011730</v>
      </c>
      <c r="B422" s="49" t="s">
        <v>895</v>
      </c>
      <c r="C422" s="81" t="s">
        <v>896</v>
      </c>
      <c r="D422" s="49" t="s">
        <v>16</v>
      </c>
      <c r="E422" s="111">
        <v>11780</v>
      </c>
      <c r="F422" s="21">
        <v>29349900</v>
      </c>
      <c r="G422" s="51">
        <v>0.18</v>
      </c>
      <c r="I422" s="99">
        <v>12958.000000000002</v>
      </c>
      <c r="J422" s="100">
        <f t="shared" si="60"/>
        <v>0.10000000000000016</v>
      </c>
      <c r="K422" s="121">
        <f t="shared" ref="K422:K423" si="66">+FLOOR(I422,10)</f>
        <v>12950</v>
      </c>
    </row>
    <row r="423" spans="1:11" s="7" customFormat="1" ht="35.1" customHeight="1">
      <c r="A423" s="56">
        <v>2122300041730</v>
      </c>
      <c r="B423" s="49" t="s">
        <v>897</v>
      </c>
      <c r="C423" s="31" t="s">
        <v>898</v>
      </c>
      <c r="D423" s="50" t="s">
        <v>16</v>
      </c>
      <c r="E423" s="108">
        <v>13539.5</v>
      </c>
      <c r="F423" s="21">
        <v>29349900</v>
      </c>
      <c r="G423" s="51">
        <v>0.18</v>
      </c>
      <c r="I423" s="99">
        <v>14893.45</v>
      </c>
      <c r="J423" s="100">
        <f t="shared" si="60"/>
        <v>0.10000000000000005</v>
      </c>
      <c r="K423" s="121">
        <f t="shared" si="66"/>
        <v>14890</v>
      </c>
    </row>
    <row r="424" spans="1:11" s="7" customFormat="1" ht="20.100000000000001" customHeight="1">
      <c r="A424" s="56"/>
      <c r="B424" s="19"/>
      <c r="C424" s="20" t="s">
        <v>899</v>
      </c>
      <c r="D424" s="50"/>
      <c r="E424" s="108"/>
      <c r="F424" s="21"/>
      <c r="G424" s="51"/>
      <c r="J424" s="100"/>
      <c r="K424" s="121"/>
    </row>
    <row r="425" spans="1:11" s="7" customFormat="1" ht="20.100000000000001" customHeight="1">
      <c r="A425" s="56"/>
      <c r="B425" s="19"/>
      <c r="C425" s="20" t="s">
        <v>900</v>
      </c>
      <c r="D425" s="50"/>
      <c r="E425" s="108"/>
      <c r="F425" s="21"/>
      <c r="G425" s="51"/>
      <c r="J425" s="100"/>
      <c r="K425" s="121"/>
    </row>
    <row r="426" spans="1:11" s="7" customFormat="1" ht="35.1" customHeight="1">
      <c r="A426" s="58" t="s">
        <v>901</v>
      </c>
      <c r="B426" s="49" t="s">
        <v>902</v>
      </c>
      <c r="C426" s="31" t="s">
        <v>903</v>
      </c>
      <c r="D426" s="50" t="s">
        <v>16</v>
      </c>
      <c r="E426" s="108">
        <v>4650</v>
      </c>
      <c r="F426" s="21">
        <v>30021500</v>
      </c>
      <c r="G426" s="51">
        <v>0.12</v>
      </c>
      <c r="I426" s="99">
        <v>5115</v>
      </c>
      <c r="J426" s="100">
        <f t="shared" si="60"/>
        <v>0.1</v>
      </c>
      <c r="K426" s="121">
        <f t="shared" ref="K426:K431" si="67">+FLOOR(I426,10)</f>
        <v>5110</v>
      </c>
    </row>
    <row r="427" spans="1:11" s="7" customFormat="1" ht="35.1" customHeight="1">
      <c r="A427" s="58" t="s">
        <v>904</v>
      </c>
      <c r="B427" s="49" t="s">
        <v>905</v>
      </c>
      <c r="C427" s="31" t="s">
        <v>906</v>
      </c>
      <c r="D427" s="50" t="s">
        <v>16</v>
      </c>
      <c r="E427" s="108">
        <v>6039.5</v>
      </c>
      <c r="F427" s="21">
        <v>30021500</v>
      </c>
      <c r="G427" s="51">
        <v>0.12</v>
      </c>
      <c r="I427" s="99">
        <v>6643.4500000000007</v>
      </c>
      <c r="J427" s="100">
        <f t="shared" si="60"/>
        <v>0.10000000000000012</v>
      </c>
      <c r="K427" s="121">
        <f t="shared" si="67"/>
        <v>6640</v>
      </c>
    </row>
    <row r="428" spans="1:11" s="7" customFormat="1" ht="35.1" customHeight="1">
      <c r="A428" s="58" t="s">
        <v>907</v>
      </c>
      <c r="B428" s="49" t="s">
        <v>908</v>
      </c>
      <c r="C428" s="31" t="s">
        <v>909</v>
      </c>
      <c r="D428" s="50" t="s">
        <v>16</v>
      </c>
      <c r="E428" s="108">
        <v>4650</v>
      </c>
      <c r="F428" s="21">
        <v>30021500</v>
      </c>
      <c r="G428" s="51">
        <v>0.12</v>
      </c>
      <c r="I428" s="99">
        <v>5115</v>
      </c>
      <c r="J428" s="100">
        <f t="shared" si="60"/>
        <v>0.1</v>
      </c>
      <c r="K428" s="121">
        <f t="shared" si="67"/>
        <v>5110</v>
      </c>
    </row>
    <row r="429" spans="1:11" s="7" customFormat="1" ht="35.1" customHeight="1">
      <c r="A429" s="58" t="s">
        <v>910</v>
      </c>
      <c r="B429" s="49" t="s">
        <v>911</v>
      </c>
      <c r="C429" s="31" t="s">
        <v>912</v>
      </c>
      <c r="D429" s="50" t="s">
        <v>16</v>
      </c>
      <c r="E429" s="108">
        <v>5439.5</v>
      </c>
      <c r="F429" s="21">
        <v>30021500</v>
      </c>
      <c r="G429" s="51">
        <v>0.12</v>
      </c>
      <c r="I429" s="99">
        <v>5983.4500000000007</v>
      </c>
      <c r="J429" s="100">
        <f t="shared" si="60"/>
        <v>0.10000000000000013</v>
      </c>
      <c r="K429" s="121">
        <f t="shared" si="67"/>
        <v>5980</v>
      </c>
    </row>
    <row r="430" spans="1:11" s="7" customFormat="1" ht="35.1" customHeight="1">
      <c r="A430" s="58" t="s">
        <v>913</v>
      </c>
      <c r="B430" s="49" t="s">
        <v>914</v>
      </c>
      <c r="C430" s="31" t="s">
        <v>915</v>
      </c>
      <c r="D430" s="50" t="s">
        <v>16</v>
      </c>
      <c r="E430" s="108">
        <v>16720</v>
      </c>
      <c r="F430" s="21">
        <v>30021500</v>
      </c>
      <c r="G430" s="51">
        <v>0.12</v>
      </c>
      <c r="I430" s="99">
        <v>18392</v>
      </c>
      <c r="J430" s="100">
        <f t="shared" si="60"/>
        <v>0.1</v>
      </c>
      <c r="K430" s="121">
        <f t="shared" si="67"/>
        <v>18390</v>
      </c>
    </row>
    <row r="431" spans="1:11" s="7" customFormat="1" ht="35.1" customHeight="1">
      <c r="A431" s="58" t="s">
        <v>916</v>
      </c>
      <c r="B431" s="49" t="s">
        <v>917</v>
      </c>
      <c r="C431" s="31" t="s">
        <v>918</v>
      </c>
      <c r="D431" s="50" t="s">
        <v>16</v>
      </c>
      <c r="E431" s="108">
        <v>3750</v>
      </c>
      <c r="F431" s="21">
        <v>30021500</v>
      </c>
      <c r="G431" s="51">
        <v>0.12</v>
      </c>
      <c r="I431" s="99">
        <v>4125</v>
      </c>
      <c r="J431" s="100">
        <f t="shared" si="60"/>
        <v>0.1</v>
      </c>
      <c r="K431" s="121">
        <f t="shared" si="67"/>
        <v>4120</v>
      </c>
    </row>
    <row r="432" spans="1:11" s="7" customFormat="1" ht="20.100000000000001" customHeight="1">
      <c r="A432" s="58"/>
      <c r="B432" s="19"/>
      <c r="C432" s="29" t="s">
        <v>919</v>
      </c>
      <c r="D432" s="50"/>
      <c r="E432" s="108"/>
      <c r="F432" s="21"/>
      <c r="G432" s="51"/>
      <c r="J432" s="100"/>
      <c r="K432" s="121"/>
    </row>
    <row r="433" spans="1:11" ht="35.1" customHeight="1">
      <c r="A433" s="50" t="s">
        <v>920</v>
      </c>
      <c r="B433" s="50" t="s">
        <v>921</v>
      </c>
      <c r="C433" s="31" t="s">
        <v>922</v>
      </c>
      <c r="D433" s="50" t="s">
        <v>252</v>
      </c>
      <c r="E433" s="108">
        <v>10240</v>
      </c>
      <c r="F433" s="21">
        <v>30021500</v>
      </c>
      <c r="G433" s="51">
        <v>0.12</v>
      </c>
      <c r="I433" s="99">
        <v>11264</v>
      </c>
      <c r="J433" s="100">
        <f t="shared" si="60"/>
        <v>0.1</v>
      </c>
      <c r="K433" s="121">
        <f t="shared" ref="K433:K438" si="68">+FLOOR(I433,10)</f>
        <v>11260</v>
      </c>
    </row>
    <row r="434" spans="1:11" ht="35.1" customHeight="1">
      <c r="A434" s="50" t="s">
        <v>923</v>
      </c>
      <c r="B434" s="50" t="s">
        <v>924</v>
      </c>
      <c r="C434" s="31" t="s">
        <v>925</v>
      </c>
      <c r="D434" s="50" t="s">
        <v>252</v>
      </c>
      <c r="E434" s="108">
        <v>10240</v>
      </c>
      <c r="F434" s="21">
        <v>30021500</v>
      </c>
      <c r="G434" s="51">
        <v>0.12</v>
      </c>
      <c r="I434" s="99">
        <v>11264</v>
      </c>
      <c r="J434" s="100">
        <f t="shared" si="60"/>
        <v>0.1</v>
      </c>
      <c r="K434" s="121">
        <f t="shared" si="68"/>
        <v>11260</v>
      </c>
    </row>
    <row r="435" spans="1:11" s="7" customFormat="1" ht="35.1" customHeight="1">
      <c r="A435" s="58" t="s">
        <v>926</v>
      </c>
      <c r="B435" s="49" t="s">
        <v>927</v>
      </c>
      <c r="C435" s="31" t="s">
        <v>928</v>
      </c>
      <c r="D435" s="50" t="s">
        <v>16</v>
      </c>
      <c r="E435" s="108">
        <v>6779.5</v>
      </c>
      <c r="F435" s="21">
        <v>30021500</v>
      </c>
      <c r="G435" s="51">
        <v>0.12</v>
      </c>
      <c r="I435" s="99">
        <v>7457.4500000000007</v>
      </c>
      <c r="J435" s="100">
        <f t="shared" si="60"/>
        <v>0.1000000000000001</v>
      </c>
      <c r="K435" s="121">
        <f t="shared" si="68"/>
        <v>7450</v>
      </c>
    </row>
    <row r="436" spans="1:11" s="7" customFormat="1" ht="35.1" customHeight="1">
      <c r="A436" s="58" t="s">
        <v>929</v>
      </c>
      <c r="B436" s="49" t="s">
        <v>930</v>
      </c>
      <c r="C436" s="31" t="s">
        <v>931</v>
      </c>
      <c r="D436" s="50" t="s">
        <v>16</v>
      </c>
      <c r="E436" s="108">
        <v>8159.5</v>
      </c>
      <c r="F436" s="21">
        <v>30021500</v>
      </c>
      <c r="G436" s="51">
        <v>0.12</v>
      </c>
      <c r="I436" s="99">
        <v>8975.4500000000007</v>
      </c>
      <c r="J436" s="100">
        <f t="shared" si="60"/>
        <v>0.10000000000000009</v>
      </c>
      <c r="K436" s="121">
        <f t="shared" si="68"/>
        <v>8970</v>
      </c>
    </row>
    <row r="437" spans="1:11" s="7" customFormat="1" ht="35.1" customHeight="1">
      <c r="A437" s="58" t="s">
        <v>932</v>
      </c>
      <c r="B437" s="49" t="s">
        <v>933</v>
      </c>
      <c r="C437" s="31" t="s">
        <v>934</v>
      </c>
      <c r="D437" s="50" t="s">
        <v>16</v>
      </c>
      <c r="E437" s="108">
        <v>6779.5</v>
      </c>
      <c r="F437" s="21">
        <v>30021500</v>
      </c>
      <c r="G437" s="51">
        <v>0.12</v>
      </c>
      <c r="I437" s="99">
        <v>7457.4500000000007</v>
      </c>
      <c r="J437" s="100">
        <f t="shared" si="60"/>
        <v>0.1000000000000001</v>
      </c>
      <c r="K437" s="121">
        <f t="shared" si="68"/>
        <v>7450</v>
      </c>
    </row>
    <row r="438" spans="1:11" s="7" customFormat="1" ht="35.1" customHeight="1">
      <c r="A438" s="55" t="s">
        <v>935</v>
      </c>
      <c r="B438" s="57" t="s">
        <v>936</v>
      </c>
      <c r="C438" s="23" t="s">
        <v>937</v>
      </c>
      <c r="D438" s="59" t="s">
        <v>16</v>
      </c>
      <c r="E438" s="110">
        <v>11390</v>
      </c>
      <c r="F438" s="21">
        <v>30021500</v>
      </c>
      <c r="G438" s="51">
        <v>0.12</v>
      </c>
      <c r="I438" s="99">
        <v>12529.000000000002</v>
      </c>
      <c r="J438" s="100">
        <f t="shared" si="60"/>
        <v>0.10000000000000016</v>
      </c>
      <c r="K438" s="121">
        <f t="shared" si="68"/>
        <v>12520</v>
      </c>
    </row>
    <row r="439" spans="1:11" s="7" customFormat="1" ht="20.100000000000001" customHeight="1">
      <c r="A439" s="50"/>
      <c r="B439" s="19"/>
      <c r="C439" s="20" t="s">
        <v>938</v>
      </c>
      <c r="D439" s="50"/>
      <c r="E439" s="108"/>
      <c r="F439" s="21"/>
      <c r="G439" s="51"/>
      <c r="J439" s="100"/>
      <c r="K439" s="121"/>
    </row>
    <row r="440" spans="1:11" s="7" customFormat="1" ht="20.100000000000001" customHeight="1">
      <c r="A440" s="50"/>
      <c r="B440" s="19"/>
      <c r="C440" s="20" t="s">
        <v>939</v>
      </c>
      <c r="D440" s="50"/>
      <c r="E440" s="108"/>
      <c r="F440" s="21"/>
      <c r="G440" s="51"/>
      <c r="J440" s="100"/>
      <c r="K440" s="121"/>
    </row>
    <row r="441" spans="1:11" s="7" customFormat="1" ht="35.1" customHeight="1">
      <c r="A441" s="56">
        <v>1100180011730</v>
      </c>
      <c r="B441" s="49" t="s">
        <v>940</v>
      </c>
      <c r="C441" s="31" t="s">
        <v>941</v>
      </c>
      <c r="D441" s="50" t="s">
        <v>16</v>
      </c>
      <c r="E441" s="108">
        <v>15720.45</v>
      </c>
      <c r="F441" s="21">
        <v>30021500</v>
      </c>
      <c r="G441" s="51">
        <v>0.12</v>
      </c>
      <c r="I441" s="99">
        <v>17292.495000000003</v>
      </c>
      <c r="J441" s="100">
        <f t="shared" si="60"/>
        <v>0.10000000000000012</v>
      </c>
      <c r="K441" s="121">
        <f t="shared" ref="K441:K446" si="69">+FLOOR(I441,10)</f>
        <v>17290</v>
      </c>
    </row>
    <row r="442" spans="1:11" s="7" customFormat="1" ht="35.1" customHeight="1">
      <c r="A442" s="56">
        <v>1100280011730</v>
      </c>
      <c r="B442" s="49" t="s">
        <v>942</v>
      </c>
      <c r="C442" s="31" t="s">
        <v>943</v>
      </c>
      <c r="D442" s="50" t="s">
        <v>16</v>
      </c>
      <c r="E442" s="108">
        <v>12870.2</v>
      </c>
      <c r="F442" s="21">
        <v>30021500</v>
      </c>
      <c r="G442" s="51">
        <v>0.12</v>
      </c>
      <c r="I442" s="99">
        <v>14157.220000000001</v>
      </c>
      <c r="J442" s="100">
        <f t="shared" si="60"/>
        <v>0.10000000000000003</v>
      </c>
      <c r="K442" s="121">
        <f t="shared" si="69"/>
        <v>14150</v>
      </c>
    </row>
    <row r="443" spans="1:11" s="7" customFormat="1" ht="35.1" customHeight="1">
      <c r="A443" s="56">
        <v>1100480011730</v>
      </c>
      <c r="B443" s="49" t="s">
        <v>944</v>
      </c>
      <c r="C443" s="31" t="s">
        <v>945</v>
      </c>
      <c r="D443" s="50" t="s">
        <v>16</v>
      </c>
      <c r="E443" s="108">
        <v>18189.95</v>
      </c>
      <c r="F443" s="21">
        <v>30021500</v>
      </c>
      <c r="G443" s="51">
        <v>0.12</v>
      </c>
      <c r="I443" s="99">
        <v>20008.945000000003</v>
      </c>
      <c r="J443" s="100">
        <f t="shared" si="60"/>
        <v>0.10000000000000014</v>
      </c>
      <c r="K443" s="121">
        <f t="shared" si="69"/>
        <v>20000</v>
      </c>
    </row>
    <row r="444" spans="1:11" s="7" customFormat="1" ht="35.1" customHeight="1">
      <c r="A444" s="56">
        <v>1100680011730</v>
      </c>
      <c r="B444" s="49" t="s">
        <v>946</v>
      </c>
      <c r="C444" s="31" t="s">
        <v>947</v>
      </c>
      <c r="D444" s="50" t="s">
        <v>16</v>
      </c>
      <c r="E444" s="108">
        <v>15300</v>
      </c>
      <c r="F444" s="21">
        <v>30021500</v>
      </c>
      <c r="G444" s="51">
        <v>0.12</v>
      </c>
      <c r="I444" s="99">
        <v>16830</v>
      </c>
      <c r="J444" s="100">
        <f t="shared" si="60"/>
        <v>0.1</v>
      </c>
      <c r="K444" s="121">
        <f t="shared" si="69"/>
        <v>16830</v>
      </c>
    </row>
    <row r="445" spans="1:11" s="7" customFormat="1" ht="35.1" customHeight="1">
      <c r="A445" s="56">
        <v>1100980011730</v>
      </c>
      <c r="B445" s="49" t="s">
        <v>948</v>
      </c>
      <c r="C445" s="31" t="s">
        <v>949</v>
      </c>
      <c r="D445" s="50" t="s">
        <v>16</v>
      </c>
      <c r="E445" s="108">
        <v>17859.75</v>
      </c>
      <c r="F445" s="21">
        <v>30021500</v>
      </c>
      <c r="G445" s="51">
        <v>0.12</v>
      </c>
      <c r="I445" s="99">
        <v>19645.725000000002</v>
      </c>
      <c r="J445" s="100">
        <f t="shared" si="60"/>
        <v>0.10000000000000012</v>
      </c>
      <c r="K445" s="121">
        <f t="shared" si="69"/>
        <v>19640</v>
      </c>
    </row>
    <row r="446" spans="1:11" s="7" customFormat="1" ht="35.1" customHeight="1">
      <c r="A446" s="56">
        <v>1100575001730</v>
      </c>
      <c r="B446" s="49" t="s">
        <v>950</v>
      </c>
      <c r="C446" s="31" t="s">
        <v>951</v>
      </c>
      <c r="D446" s="50" t="s">
        <v>16</v>
      </c>
      <c r="E446" s="108">
        <v>11329.5</v>
      </c>
      <c r="F446" s="21">
        <v>30021500</v>
      </c>
      <c r="G446" s="51">
        <v>0.12</v>
      </c>
      <c r="I446" s="99">
        <v>12462.45</v>
      </c>
      <c r="J446" s="100">
        <f t="shared" si="60"/>
        <v>0.10000000000000006</v>
      </c>
      <c r="K446" s="121">
        <f t="shared" si="69"/>
        <v>12460</v>
      </c>
    </row>
    <row r="447" spans="1:11" s="7" customFormat="1" ht="20.100000000000001" customHeight="1">
      <c r="A447" s="56"/>
      <c r="B447" s="19"/>
      <c r="C447" s="20" t="s">
        <v>952</v>
      </c>
      <c r="D447" s="50"/>
      <c r="E447" s="108"/>
      <c r="F447" s="21"/>
      <c r="G447" s="51"/>
      <c r="J447" s="100"/>
      <c r="K447" s="121"/>
    </row>
    <row r="448" spans="1:11" s="7" customFormat="1" ht="35.1" customHeight="1">
      <c r="A448" s="55">
        <v>1130480011730</v>
      </c>
      <c r="B448" s="57" t="s">
        <v>953</v>
      </c>
      <c r="C448" s="23" t="s">
        <v>954</v>
      </c>
      <c r="D448" s="59" t="s">
        <v>252</v>
      </c>
      <c r="E448" s="110">
        <v>22540</v>
      </c>
      <c r="F448" s="21">
        <v>30021500</v>
      </c>
      <c r="G448" s="51">
        <v>0.12</v>
      </c>
      <c r="I448" s="99">
        <v>24794.000000000004</v>
      </c>
      <c r="J448" s="100">
        <f t="shared" si="60"/>
        <v>0.10000000000000016</v>
      </c>
      <c r="K448" s="121">
        <f t="shared" ref="K448:K449" si="70">+FLOOR(I448,10)</f>
        <v>24790</v>
      </c>
    </row>
    <row r="449" spans="1:11" s="7" customFormat="1" ht="35.1" customHeight="1">
      <c r="A449" s="55">
        <v>1130780011730</v>
      </c>
      <c r="B449" s="57" t="s">
        <v>955</v>
      </c>
      <c r="C449" s="23" t="s">
        <v>956</v>
      </c>
      <c r="D449" s="59" t="s">
        <v>252</v>
      </c>
      <c r="E449" s="110">
        <v>16980</v>
      </c>
      <c r="F449" s="21">
        <v>30021500</v>
      </c>
      <c r="G449" s="51">
        <v>0.12</v>
      </c>
      <c r="I449" s="99">
        <v>18678</v>
      </c>
      <c r="J449" s="100">
        <f t="shared" si="60"/>
        <v>0.1</v>
      </c>
      <c r="K449" s="121">
        <f t="shared" si="70"/>
        <v>18670</v>
      </c>
    </row>
    <row r="450" spans="1:11" s="7" customFormat="1" ht="20.100000000000001" customHeight="1">
      <c r="A450" s="50"/>
      <c r="B450" s="19"/>
      <c r="C450" s="20" t="s">
        <v>957</v>
      </c>
      <c r="D450" s="50"/>
      <c r="E450" s="108"/>
      <c r="F450" s="21"/>
      <c r="G450" s="51"/>
      <c r="J450" s="100"/>
      <c r="K450" s="121"/>
    </row>
    <row r="451" spans="1:11" ht="35.1" customHeight="1">
      <c r="A451" s="56">
        <v>1120180011730</v>
      </c>
      <c r="B451" s="50" t="s">
        <v>958</v>
      </c>
      <c r="C451" s="31" t="s">
        <v>959</v>
      </c>
      <c r="D451" s="59" t="s">
        <v>16</v>
      </c>
      <c r="E451" s="108">
        <v>8630</v>
      </c>
      <c r="F451" s="21">
        <v>30021500</v>
      </c>
      <c r="G451" s="51">
        <v>0.12</v>
      </c>
      <c r="I451" s="99">
        <v>9493</v>
      </c>
      <c r="J451" s="100">
        <f t="shared" si="60"/>
        <v>0.1</v>
      </c>
      <c r="K451" s="121">
        <f t="shared" ref="K451:K455" si="71">+FLOOR(I451,10)</f>
        <v>9490</v>
      </c>
    </row>
    <row r="452" spans="1:11" s="7" customFormat="1" ht="35.1" customHeight="1">
      <c r="A452" s="56">
        <v>1120280011730</v>
      </c>
      <c r="B452" s="49" t="s">
        <v>960</v>
      </c>
      <c r="C452" s="31" t="s">
        <v>961</v>
      </c>
      <c r="D452" s="50" t="s">
        <v>16</v>
      </c>
      <c r="E452" s="108">
        <v>4760</v>
      </c>
      <c r="F452" s="21">
        <v>30021500</v>
      </c>
      <c r="G452" s="51">
        <v>0.12</v>
      </c>
      <c r="I452" s="99">
        <v>5236</v>
      </c>
      <c r="J452" s="100">
        <f t="shared" si="60"/>
        <v>0.1</v>
      </c>
      <c r="K452" s="121">
        <f t="shared" si="71"/>
        <v>5230</v>
      </c>
    </row>
    <row r="453" spans="1:11" s="7" customFormat="1" ht="35.1" customHeight="1">
      <c r="A453" s="56">
        <v>1120380011730</v>
      </c>
      <c r="B453" s="49" t="s">
        <v>962</v>
      </c>
      <c r="C453" s="31" t="s">
        <v>963</v>
      </c>
      <c r="D453" s="50" t="s">
        <v>16</v>
      </c>
      <c r="E453" s="108">
        <v>5489.5</v>
      </c>
      <c r="F453" s="21">
        <v>30021500</v>
      </c>
      <c r="G453" s="51">
        <v>0.12</v>
      </c>
      <c r="I453" s="99">
        <v>6038.4500000000007</v>
      </c>
      <c r="J453" s="100">
        <f t="shared" si="60"/>
        <v>0.10000000000000013</v>
      </c>
      <c r="K453" s="121">
        <f t="shared" si="71"/>
        <v>6030</v>
      </c>
    </row>
    <row r="454" spans="1:11" s="7" customFormat="1" ht="35.1" customHeight="1">
      <c r="A454" s="56">
        <v>1120480011730</v>
      </c>
      <c r="B454" s="49" t="s">
        <v>964</v>
      </c>
      <c r="C454" s="31" t="s">
        <v>965</v>
      </c>
      <c r="D454" s="50" t="s">
        <v>16</v>
      </c>
      <c r="E454" s="108">
        <v>7130</v>
      </c>
      <c r="F454" s="21">
        <v>30021500</v>
      </c>
      <c r="G454" s="51">
        <v>0.12</v>
      </c>
      <c r="I454" s="99">
        <v>7843.0000000000009</v>
      </c>
      <c r="J454" s="100">
        <f t="shared" si="60"/>
        <v>0.10000000000000013</v>
      </c>
      <c r="K454" s="121">
        <f t="shared" si="71"/>
        <v>7840</v>
      </c>
    </row>
    <row r="455" spans="1:11" s="7" customFormat="1" ht="35.1" customHeight="1">
      <c r="A455" s="56">
        <v>1120580011730</v>
      </c>
      <c r="B455" s="49" t="s">
        <v>966</v>
      </c>
      <c r="C455" s="31" t="s">
        <v>967</v>
      </c>
      <c r="D455" s="50" t="s">
        <v>16</v>
      </c>
      <c r="E455" s="108">
        <v>7130</v>
      </c>
      <c r="F455" s="21">
        <v>30021500</v>
      </c>
      <c r="G455" s="51">
        <v>0.12</v>
      </c>
      <c r="I455" s="99">
        <v>7843.0000000000009</v>
      </c>
      <c r="J455" s="100">
        <f t="shared" si="60"/>
        <v>0.10000000000000013</v>
      </c>
      <c r="K455" s="121">
        <f t="shared" si="71"/>
        <v>7840</v>
      </c>
    </row>
    <row r="456" spans="1:11" s="7" customFormat="1" ht="20.100000000000001" customHeight="1">
      <c r="A456" s="56"/>
      <c r="B456" s="19"/>
      <c r="C456" s="20" t="s">
        <v>968</v>
      </c>
      <c r="D456" s="50"/>
      <c r="E456" s="108"/>
      <c r="F456" s="21"/>
      <c r="G456" s="51"/>
      <c r="J456" s="100"/>
      <c r="K456" s="121"/>
    </row>
    <row r="457" spans="1:11" ht="35.1" customHeight="1">
      <c r="A457" s="56">
        <v>1150180011730</v>
      </c>
      <c r="B457" s="50" t="s">
        <v>969</v>
      </c>
      <c r="C457" s="31" t="s">
        <v>970</v>
      </c>
      <c r="D457" s="59" t="s">
        <v>16</v>
      </c>
      <c r="E457" s="108">
        <v>8630</v>
      </c>
      <c r="F457" s="21">
        <v>30021500</v>
      </c>
      <c r="G457" s="51">
        <v>0.12</v>
      </c>
      <c r="I457" s="99">
        <v>9493</v>
      </c>
      <c r="J457" s="100">
        <f t="shared" ref="J457:J519" si="72">(I457-E457)/E457</f>
        <v>0.1</v>
      </c>
      <c r="K457" s="121">
        <f t="shared" ref="K457:K461" si="73">+FLOOR(I457,10)</f>
        <v>9490</v>
      </c>
    </row>
    <row r="458" spans="1:11" s="7" customFormat="1" ht="35.1" customHeight="1">
      <c r="A458" s="56">
        <v>1120680011730</v>
      </c>
      <c r="B458" s="49" t="s">
        <v>971</v>
      </c>
      <c r="C458" s="31" t="s">
        <v>972</v>
      </c>
      <c r="D458" s="50" t="s">
        <v>16</v>
      </c>
      <c r="E458" s="108">
        <v>5750</v>
      </c>
      <c r="F458" s="21">
        <v>30021500</v>
      </c>
      <c r="G458" s="51">
        <v>0.12</v>
      </c>
      <c r="I458" s="99">
        <v>6325.0000000000009</v>
      </c>
      <c r="J458" s="100">
        <f t="shared" si="72"/>
        <v>0.10000000000000016</v>
      </c>
      <c r="K458" s="121">
        <f t="shared" si="73"/>
        <v>6320</v>
      </c>
    </row>
    <row r="459" spans="1:11" ht="35.1" customHeight="1">
      <c r="A459" s="56">
        <v>1150380011730</v>
      </c>
      <c r="B459" s="50" t="s">
        <v>973</v>
      </c>
      <c r="C459" s="31" t="s">
        <v>974</v>
      </c>
      <c r="D459" s="59" t="s">
        <v>16</v>
      </c>
      <c r="E459" s="108">
        <v>8630</v>
      </c>
      <c r="F459" s="21">
        <v>30021500</v>
      </c>
      <c r="G459" s="51">
        <v>0.12</v>
      </c>
      <c r="I459" s="99">
        <v>9493</v>
      </c>
      <c r="J459" s="100">
        <f t="shared" si="72"/>
        <v>0.1</v>
      </c>
      <c r="K459" s="121">
        <f t="shared" si="73"/>
        <v>9490</v>
      </c>
    </row>
    <row r="460" spans="1:11" s="7" customFormat="1" ht="35.1" customHeight="1">
      <c r="A460" s="56">
        <v>1120780011730</v>
      </c>
      <c r="B460" s="49" t="s">
        <v>975</v>
      </c>
      <c r="C460" s="31" t="s">
        <v>976</v>
      </c>
      <c r="D460" s="50" t="s">
        <v>16</v>
      </c>
      <c r="E460" s="108">
        <v>6790</v>
      </c>
      <c r="F460" s="21">
        <v>30021500</v>
      </c>
      <c r="G460" s="51">
        <v>0.12</v>
      </c>
      <c r="I460" s="99">
        <v>7469.0000000000009</v>
      </c>
      <c r="J460" s="100">
        <f t="shared" si="72"/>
        <v>0.10000000000000013</v>
      </c>
      <c r="K460" s="121">
        <f t="shared" si="73"/>
        <v>7460</v>
      </c>
    </row>
    <row r="461" spans="1:11" s="7" customFormat="1" ht="35.1" customHeight="1">
      <c r="A461" s="56">
        <v>1120880011730</v>
      </c>
      <c r="B461" s="49" t="s">
        <v>977</v>
      </c>
      <c r="C461" s="31" t="s">
        <v>978</v>
      </c>
      <c r="D461" s="50" t="s">
        <v>16</v>
      </c>
      <c r="E461" s="108">
        <v>8280</v>
      </c>
      <c r="F461" s="21">
        <v>30021500</v>
      </c>
      <c r="G461" s="51">
        <v>0.12</v>
      </c>
      <c r="I461" s="99">
        <v>9108</v>
      </c>
      <c r="J461" s="100">
        <f t="shared" si="72"/>
        <v>0.1</v>
      </c>
      <c r="K461" s="121">
        <f t="shared" si="73"/>
        <v>9100</v>
      </c>
    </row>
    <row r="462" spans="1:11" s="7" customFormat="1" ht="20.100000000000001" customHeight="1">
      <c r="A462" s="56"/>
      <c r="B462" s="19"/>
      <c r="C462" s="20" t="s">
        <v>979</v>
      </c>
      <c r="D462" s="50"/>
      <c r="E462" s="108"/>
      <c r="F462" s="21"/>
      <c r="G462" s="51"/>
      <c r="J462" s="100"/>
      <c r="K462" s="121"/>
    </row>
    <row r="463" spans="1:11" s="7" customFormat="1" ht="35.1" customHeight="1">
      <c r="A463" s="56">
        <v>1140180011730</v>
      </c>
      <c r="B463" s="49" t="s">
        <v>980</v>
      </c>
      <c r="C463" s="31" t="s">
        <v>981</v>
      </c>
      <c r="D463" s="50" t="s">
        <v>16</v>
      </c>
      <c r="E463" s="108">
        <v>5060</v>
      </c>
      <c r="F463" s="21">
        <v>30021500</v>
      </c>
      <c r="G463" s="51">
        <v>0.12</v>
      </c>
      <c r="I463" s="99">
        <v>5566</v>
      </c>
      <c r="J463" s="100">
        <f t="shared" si="72"/>
        <v>0.1</v>
      </c>
      <c r="K463" s="121">
        <f t="shared" ref="K463:K473" si="74">+FLOOR(I463,10)</f>
        <v>5560</v>
      </c>
    </row>
    <row r="464" spans="1:11" s="7" customFormat="1" ht="35.1" customHeight="1">
      <c r="A464" s="56">
        <v>1140280011730</v>
      </c>
      <c r="B464" s="49" t="s">
        <v>982</v>
      </c>
      <c r="C464" s="31" t="s">
        <v>983</v>
      </c>
      <c r="D464" s="50" t="s">
        <v>16</v>
      </c>
      <c r="E464" s="108">
        <v>4429.5</v>
      </c>
      <c r="F464" s="21">
        <v>30021500</v>
      </c>
      <c r="G464" s="51">
        <v>0.12</v>
      </c>
      <c r="I464" s="99">
        <v>4872.4500000000007</v>
      </c>
      <c r="J464" s="100">
        <f t="shared" si="72"/>
        <v>0.10000000000000016</v>
      </c>
      <c r="K464" s="121">
        <f t="shared" si="74"/>
        <v>4870</v>
      </c>
    </row>
    <row r="465" spans="1:12" s="7" customFormat="1" ht="35.1" customHeight="1">
      <c r="A465" s="56">
        <v>1140380011730</v>
      </c>
      <c r="B465" s="49" t="s">
        <v>984</v>
      </c>
      <c r="C465" s="31" t="s">
        <v>985</v>
      </c>
      <c r="D465" s="50" t="s">
        <v>16</v>
      </c>
      <c r="E465" s="108">
        <v>5220</v>
      </c>
      <c r="F465" s="21">
        <v>30021500</v>
      </c>
      <c r="G465" s="51">
        <v>0.12</v>
      </c>
      <c r="I465" s="99">
        <v>5742.0000000000009</v>
      </c>
      <c r="J465" s="100">
        <f t="shared" si="72"/>
        <v>0.10000000000000017</v>
      </c>
      <c r="K465" s="121">
        <f t="shared" si="74"/>
        <v>5740</v>
      </c>
    </row>
    <row r="466" spans="1:12" s="7" customFormat="1" ht="35.1" customHeight="1">
      <c r="A466" s="56">
        <v>1140480011730</v>
      </c>
      <c r="B466" s="49" t="s">
        <v>986</v>
      </c>
      <c r="C466" s="31" t="s">
        <v>987</v>
      </c>
      <c r="D466" s="50" t="s">
        <v>16</v>
      </c>
      <c r="E466" s="108">
        <v>5649.5</v>
      </c>
      <c r="F466" s="21">
        <v>30021500</v>
      </c>
      <c r="G466" s="51">
        <v>0.12</v>
      </c>
      <c r="I466" s="99">
        <v>6214.4500000000007</v>
      </c>
      <c r="J466" s="100">
        <f t="shared" si="72"/>
        <v>0.10000000000000013</v>
      </c>
      <c r="K466" s="121">
        <f t="shared" si="74"/>
        <v>6210</v>
      </c>
    </row>
    <row r="467" spans="1:12" s="7" customFormat="1" ht="35.1" customHeight="1">
      <c r="A467" s="56">
        <v>1140580011730</v>
      </c>
      <c r="B467" s="49" t="s">
        <v>988</v>
      </c>
      <c r="C467" s="31" t="s">
        <v>989</v>
      </c>
      <c r="D467" s="50" t="s">
        <v>16</v>
      </c>
      <c r="E467" s="108">
        <v>5960</v>
      </c>
      <c r="F467" s="21">
        <v>30021500</v>
      </c>
      <c r="G467" s="51">
        <v>0.12</v>
      </c>
      <c r="I467" s="99">
        <v>6556.0000000000009</v>
      </c>
      <c r="J467" s="100">
        <f t="shared" si="72"/>
        <v>0.10000000000000016</v>
      </c>
      <c r="K467" s="121">
        <f t="shared" si="74"/>
        <v>6550</v>
      </c>
    </row>
    <row r="468" spans="1:12" s="7" customFormat="1" ht="35.1" customHeight="1">
      <c r="A468" s="56">
        <v>1140680011730</v>
      </c>
      <c r="B468" s="49" t="s">
        <v>990</v>
      </c>
      <c r="C468" s="31" t="s">
        <v>991</v>
      </c>
      <c r="D468" s="50" t="s">
        <v>16</v>
      </c>
      <c r="E468" s="108">
        <v>6269.5</v>
      </c>
      <c r="F468" s="21">
        <v>30021500</v>
      </c>
      <c r="G468" s="51">
        <v>0.12</v>
      </c>
      <c r="I468" s="99">
        <v>6896.4500000000007</v>
      </c>
      <c r="J468" s="100">
        <f t="shared" si="72"/>
        <v>0.10000000000000012</v>
      </c>
      <c r="K468" s="121">
        <f t="shared" si="74"/>
        <v>6890</v>
      </c>
    </row>
    <row r="469" spans="1:12" s="7" customFormat="1" ht="35.1" customHeight="1">
      <c r="A469" s="56">
        <v>1140975001730</v>
      </c>
      <c r="B469" s="49" t="s">
        <v>992</v>
      </c>
      <c r="C469" s="31" t="s">
        <v>993</v>
      </c>
      <c r="D469" s="50" t="s">
        <v>16</v>
      </c>
      <c r="E469" s="108">
        <v>6330</v>
      </c>
      <c r="F469" s="21">
        <v>30021500</v>
      </c>
      <c r="G469" s="51">
        <v>0.12</v>
      </c>
      <c r="I469" s="99">
        <v>6963.0000000000009</v>
      </c>
      <c r="J469" s="100">
        <f t="shared" si="72"/>
        <v>0.10000000000000014</v>
      </c>
      <c r="K469" s="121">
        <f t="shared" si="74"/>
        <v>6960</v>
      </c>
    </row>
    <row r="470" spans="1:12" s="7" customFormat="1" ht="35.1" customHeight="1">
      <c r="A470" s="56">
        <v>1141380011730</v>
      </c>
      <c r="B470" s="49" t="s">
        <v>994</v>
      </c>
      <c r="C470" s="31" t="s">
        <v>995</v>
      </c>
      <c r="D470" s="50" t="s">
        <v>16</v>
      </c>
      <c r="E470" s="108">
        <v>5699.5</v>
      </c>
      <c r="F470" s="21">
        <v>30021500</v>
      </c>
      <c r="G470" s="51">
        <v>0.12</v>
      </c>
      <c r="I470" s="99">
        <v>6269.4500000000007</v>
      </c>
      <c r="J470" s="100">
        <f t="shared" si="72"/>
        <v>0.10000000000000013</v>
      </c>
      <c r="K470" s="121">
        <f t="shared" si="74"/>
        <v>6260</v>
      </c>
    </row>
    <row r="471" spans="1:12" s="7" customFormat="1" ht="35.1" customHeight="1">
      <c r="A471" s="56">
        <v>1141480011730</v>
      </c>
      <c r="B471" s="49" t="s">
        <v>996</v>
      </c>
      <c r="C471" s="31" t="s">
        <v>997</v>
      </c>
      <c r="D471" s="50" t="s">
        <v>16</v>
      </c>
      <c r="E471" s="108">
        <v>5570</v>
      </c>
      <c r="F471" s="21">
        <v>30021500</v>
      </c>
      <c r="G471" s="51">
        <v>0.12</v>
      </c>
      <c r="I471" s="99">
        <v>6127.0000000000009</v>
      </c>
      <c r="J471" s="100">
        <f t="shared" si="72"/>
        <v>0.10000000000000016</v>
      </c>
      <c r="K471" s="121">
        <f t="shared" si="74"/>
        <v>6120</v>
      </c>
    </row>
    <row r="472" spans="1:12" s="7" customFormat="1" ht="35.1" customHeight="1">
      <c r="A472" s="56">
        <v>1142075001730</v>
      </c>
      <c r="B472" s="49" t="s">
        <v>998</v>
      </c>
      <c r="C472" s="31" t="s">
        <v>999</v>
      </c>
      <c r="D472" s="50" t="s">
        <v>16</v>
      </c>
      <c r="E472" s="108">
        <v>5739.5</v>
      </c>
      <c r="F472" s="21">
        <v>30021500</v>
      </c>
      <c r="G472" s="51">
        <v>0.12</v>
      </c>
      <c r="I472" s="99">
        <v>6313.4500000000007</v>
      </c>
      <c r="J472" s="100">
        <f t="shared" si="72"/>
        <v>0.10000000000000013</v>
      </c>
      <c r="K472" s="121">
        <f t="shared" si="74"/>
        <v>6310</v>
      </c>
    </row>
    <row r="473" spans="1:12" s="7" customFormat="1" ht="35.1" customHeight="1">
      <c r="A473" s="56">
        <v>1142175001730</v>
      </c>
      <c r="B473" s="49" t="s">
        <v>1000</v>
      </c>
      <c r="C473" s="31" t="s">
        <v>1001</v>
      </c>
      <c r="D473" s="50" t="s">
        <v>16</v>
      </c>
      <c r="E473" s="108">
        <v>6039.5</v>
      </c>
      <c r="F473" s="21">
        <v>30021500</v>
      </c>
      <c r="G473" s="51">
        <v>0.12</v>
      </c>
      <c r="I473" s="99">
        <v>6643.4500000000007</v>
      </c>
      <c r="J473" s="100">
        <f t="shared" si="72"/>
        <v>0.10000000000000012</v>
      </c>
      <c r="K473" s="121">
        <f t="shared" si="74"/>
        <v>6640</v>
      </c>
    </row>
    <row r="474" spans="1:12" s="7" customFormat="1" ht="20.100000000000001" customHeight="1">
      <c r="A474" s="50"/>
      <c r="B474" s="19"/>
      <c r="C474" s="20" t="s">
        <v>1002</v>
      </c>
      <c r="D474" s="50"/>
      <c r="E474" s="108"/>
      <c r="F474" s="21"/>
      <c r="G474" s="51"/>
      <c r="J474" s="100"/>
      <c r="K474" s="121"/>
    </row>
    <row r="475" spans="1:12" s="7" customFormat="1" ht="20.100000000000001" customHeight="1">
      <c r="A475" s="50"/>
      <c r="B475" s="19"/>
      <c r="C475" s="20" t="s">
        <v>1003</v>
      </c>
      <c r="D475" s="50"/>
      <c r="E475" s="108"/>
      <c r="F475" s="21"/>
      <c r="G475" s="51"/>
      <c r="J475" s="100"/>
      <c r="K475" s="121"/>
    </row>
    <row r="476" spans="1:12" s="7" customFormat="1" ht="35.1" customHeight="1">
      <c r="A476" s="56">
        <v>1650180051730</v>
      </c>
      <c r="B476" s="49" t="s">
        <v>1004</v>
      </c>
      <c r="C476" s="31" t="s">
        <v>1005</v>
      </c>
      <c r="D476" s="50" t="s">
        <v>16</v>
      </c>
      <c r="E476" s="108">
        <v>35950</v>
      </c>
      <c r="F476" s="21">
        <v>35079099</v>
      </c>
      <c r="G476" s="51">
        <v>0.18</v>
      </c>
      <c r="I476" s="99">
        <v>39545</v>
      </c>
      <c r="J476" s="100">
        <f t="shared" si="72"/>
        <v>0.1</v>
      </c>
      <c r="K476" s="121">
        <f>+FLOOR(I476,10)</f>
        <v>39540</v>
      </c>
    </row>
    <row r="477" spans="1:12" s="7" customFormat="1" ht="20.100000000000001" customHeight="1">
      <c r="A477" s="50"/>
      <c r="B477" s="19"/>
      <c r="C477" s="20" t="s">
        <v>1006</v>
      </c>
      <c r="D477" s="50"/>
      <c r="E477" s="108"/>
      <c r="F477" s="21"/>
      <c r="G477" s="51"/>
      <c r="J477" s="100"/>
      <c r="K477" s="121"/>
    </row>
    <row r="478" spans="1:12" s="7" customFormat="1" ht="20.100000000000001" customHeight="1">
      <c r="A478" s="50"/>
      <c r="B478" s="19"/>
      <c r="C478" s="20" t="s">
        <v>1007</v>
      </c>
      <c r="D478" s="50"/>
      <c r="E478" s="108"/>
      <c r="F478" s="21"/>
      <c r="G478" s="51"/>
      <c r="J478" s="100"/>
      <c r="K478" s="121"/>
    </row>
    <row r="479" spans="1:12" s="7" customFormat="1" ht="35.1" customHeight="1">
      <c r="A479" s="56">
        <v>1610180101730</v>
      </c>
      <c r="B479" s="49" t="s">
        <v>1008</v>
      </c>
      <c r="C479" s="31" t="s">
        <v>1009</v>
      </c>
      <c r="D479" s="50" t="s">
        <v>16</v>
      </c>
      <c r="E479" s="108">
        <v>3590</v>
      </c>
      <c r="F479" s="21">
        <v>29349900</v>
      </c>
      <c r="G479" s="51">
        <v>0.18</v>
      </c>
      <c r="I479" s="99">
        <v>3949.0000000000005</v>
      </c>
      <c r="J479" s="100">
        <f t="shared" si="72"/>
        <v>0.10000000000000013</v>
      </c>
      <c r="K479" s="121">
        <f t="shared" ref="K479:K480" si="75">+FLOOR(I479,10)</f>
        <v>3940</v>
      </c>
      <c r="L479" s="7" t="s">
        <v>820</v>
      </c>
    </row>
    <row r="480" spans="1:12" s="7" customFormat="1" ht="35.1" customHeight="1">
      <c r="A480" s="56">
        <v>1610900011730</v>
      </c>
      <c r="B480" s="49" t="s">
        <v>1010</v>
      </c>
      <c r="C480" s="31" t="s">
        <v>1011</v>
      </c>
      <c r="D480" s="50" t="s">
        <v>16</v>
      </c>
      <c r="E480" s="108">
        <v>7340</v>
      </c>
      <c r="F480" s="21">
        <v>29349900</v>
      </c>
      <c r="G480" s="51">
        <v>0.18</v>
      </c>
      <c r="I480" s="99">
        <v>8074.0000000000009</v>
      </c>
      <c r="J480" s="100">
        <f t="shared" si="72"/>
        <v>0.10000000000000013</v>
      </c>
      <c r="K480" s="121">
        <f t="shared" si="75"/>
        <v>8070</v>
      </c>
      <c r="L480" s="7" t="s">
        <v>820</v>
      </c>
    </row>
    <row r="481" spans="1:12" ht="20.100000000000001" customHeight="1">
      <c r="A481" s="50"/>
      <c r="B481" s="19"/>
      <c r="C481" s="20" t="s">
        <v>1012</v>
      </c>
      <c r="D481" s="50"/>
      <c r="E481" s="108"/>
      <c r="F481" s="21"/>
      <c r="G481" s="51"/>
      <c r="J481" s="100"/>
      <c r="K481" s="121"/>
    </row>
    <row r="482" spans="1:12" ht="35.1" customHeight="1">
      <c r="A482" s="56">
        <v>1610280501730</v>
      </c>
      <c r="B482" s="49" t="s">
        <v>1013</v>
      </c>
      <c r="C482" s="31" t="s">
        <v>1014</v>
      </c>
      <c r="D482" s="50" t="s">
        <v>16</v>
      </c>
      <c r="E482" s="108">
        <v>3590</v>
      </c>
      <c r="F482" s="21">
        <v>29349900</v>
      </c>
      <c r="G482" s="51">
        <v>0.18</v>
      </c>
      <c r="I482" s="99">
        <v>3949.0000000000005</v>
      </c>
      <c r="J482" s="100">
        <f t="shared" si="72"/>
        <v>0.10000000000000013</v>
      </c>
      <c r="K482" s="121">
        <f t="shared" ref="K482:K484" si="76">+FLOOR(I482,10)</f>
        <v>3940</v>
      </c>
      <c r="L482" s="7" t="s">
        <v>820</v>
      </c>
    </row>
    <row r="483" spans="1:12" ht="35.1" customHeight="1">
      <c r="A483" s="56">
        <v>1610380101730</v>
      </c>
      <c r="B483" s="49" t="s">
        <v>1015</v>
      </c>
      <c r="C483" s="31" t="s">
        <v>1016</v>
      </c>
      <c r="D483" s="50" t="s">
        <v>16</v>
      </c>
      <c r="E483" s="108">
        <v>3509.5</v>
      </c>
      <c r="F483" s="21">
        <v>29349900</v>
      </c>
      <c r="G483" s="51">
        <v>0.18</v>
      </c>
      <c r="I483" s="99">
        <v>3860.4500000000003</v>
      </c>
      <c r="J483" s="100">
        <f t="shared" si="72"/>
        <v>0.10000000000000007</v>
      </c>
      <c r="K483" s="121">
        <f t="shared" si="76"/>
        <v>3860</v>
      </c>
      <c r="L483" s="7" t="s">
        <v>820</v>
      </c>
    </row>
    <row r="484" spans="1:12" ht="35.1" customHeight="1">
      <c r="A484" s="56">
        <v>1610500011730</v>
      </c>
      <c r="B484" s="49" t="s">
        <v>1017</v>
      </c>
      <c r="C484" s="31" t="s">
        <v>1018</v>
      </c>
      <c r="D484" s="50" t="s">
        <v>16</v>
      </c>
      <c r="E484" s="108">
        <v>5800</v>
      </c>
      <c r="F484" s="21">
        <v>29349900</v>
      </c>
      <c r="G484" s="51">
        <v>0.18</v>
      </c>
      <c r="I484" s="99">
        <v>6380.0000000000009</v>
      </c>
      <c r="J484" s="100">
        <f t="shared" si="72"/>
        <v>0.10000000000000016</v>
      </c>
      <c r="K484" s="121">
        <f t="shared" si="76"/>
        <v>6380</v>
      </c>
      <c r="L484" s="7" t="s">
        <v>820</v>
      </c>
    </row>
    <row r="485" spans="1:12" ht="20.100000000000001" customHeight="1">
      <c r="A485" s="50"/>
      <c r="B485" s="19"/>
      <c r="C485" s="20" t="s">
        <v>1019</v>
      </c>
      <c r="D485" s="50"/>
      <c r="E485" s="108"/>
      <c r="F485" s="21"/>
      <c r="G485" s="51"/>
      <c r="J485" s="100"/>
      <c r="K485" s="121"/>
    </row>
    <row r="486" spans="1:12" ht="35.1" customHeight="1">
      <c r="A486" s="56">
        <v>1630180101730</v>
      </c>
      <c r="B486" s="49" t="s">
        <v>1020</v>
      </c>
      <c r="C486" s="31" t="s">
        <v>1021</v>
      </c>
      <c r="D486" s="50" t="s">
        <v>16</v>
      </c>
      <c r="E486" s="108">
        <v>3759.5</v>
      </c>
      <c r="F486" s="21">
        <v>30021500</v>
      </c>
      <c r="G486" s="51">
        <v>0.12</v>
      </c>
      <c r="I486" s="99">
        <v>4135.4500000000007</v>
      </c>
      <c r="J486" s="100">
        <f t="shared" si="72"/>
        <v>0.1000000000000002</v>
      </c>
      <c r="K486" s="121">
        <f t="shared" ref="K486:K487" si="77">+FLOOR(I486,10)</f>
        <v>4130</v>
      </c>
    </row>
    <row r="487" spans="1:12" ht="35.1" customHeight="1">
      <c r="A487" s="56">
        <v>1630380101730</v>
      </c>
      <c r="B487" s="49" t="s">
        <v>1022</v>
      </c>
      <c r="C487" s="31" t="s">
        <v>1023</v>
      </c>
      <c r="D487" s="50" t="s">
        <v>16</v>
      </c>
      <c r="E487" s="108">
        <v>3150</v>
      </c>
      <c r="F487" s="21">
        <v>30021500</v>
      </c>
      <c r="G487" s="51">
        <v>0.12</v>
      </c>
      <c r="I487" s="99">
        <v>3465.0000000000005</v>
      </c>
      <c r="J487" s="100">
        <f t="shared" si="72"/>
        <v>0.10000000000000014</v>
      </c>
      <c r="K487" s="121">
        <f t="shared" si="77"/>
        <v>3460</v>
      </c>
    </row>
    <row r="488" spans="1:12" ht="20.100000000000001" customHeight="1">
      <c r="A488" s="50"/>
      <c r="B488" s="19"/>
      <c r="C488" s="20" t="s">
        <v>1024</v>
      </c>
      <c r="D488" s="50"/>
      <c r="E488" s="108"/>
      <c r="F488" s="21"/>
      <c r="G488" s="51"/>
      <c r="J488" s="100"/>
      <c r="K488" s="121"/>
    </row>
    <row r="489" spans="1:12" ht="35.1" customHeight="1">
      <c r="A489" s="56">
        <v>1640280401730</v>
      </c>
      <c r="B489" s="49" t="s">
        <v>1025</v>
      </c>
      <c r="C489" s="31" t="s">
        <v>1026</v>
      </c>
      <c r="D489" s="50" t="s">
        <v>16</v>
      </c>
      <c r="E489" s="108">
        <v>8149.6</v>
      </c>
      <c r="F489" s="21">
        <v>35079099</v>
      </c>
      <c r="G489" s="51">
        <v>0.18</v>
      </c>
      <c r="I489" s="99">
        <v>8964.5600000000013</v>
      </c>
      <c r="J489" s="100">
        <f t="shared" si="72"/>
        <v>0.10000000000000012</v>
      </c>
      <c r="K489" s="121">
        <f t="shared" ref="K489:K490" si="78">+FLOOR(I489,10)</f>
        <v>8960</v>
      </c>
      <c r="L489" s="3" t="s">
        <v>1027</v>
      </c>
    </row>
    <row r="490" spans="1:12" ht="35.1" customHeight="1">
      <c r="A490" s="56">
        <v>1640180401730</v>
      </c>
      <c r="B490" s="49" t="s">
        <v>1028</v>
      </c>
      <c r="C490" s="31" t="s">
        <v>1029</v>
      </c>
      <c r="D490" s="50" t="s">
        <v>16</v>
      </c>
      <c r="E490" s="108">
        <v>9629.7999999999993</v>
      </c>
      <c r="F490" s="21">
        <v>35079099</v>
      </c>
      <c r="G490" s="51">
        <v>0.18</v>
      </c>
      <c r="I490" s="99">
        <v>10592.78</v>
      </c>
      <c r="J490" s="100">
        <f t="shared" si="72"/>
        <v>0.10000000000000014</v>
      </c>
      <c r="K490" s="121">
        <f t="shared" si="78"/>
        <v>10590</v>
      </c>
      <c r="L490" s="3" t="s">
        <v>1027</v>
      </c>
    </row>
    <row r="491" spans="1:12" ht="20.100000000000001" customHeight="1">
      <c r="A491" s="50"/>
      <c r="B491" s="19"/>
      <c r="C491" s="20" t="s">
        <v>1030</v>
      </c>
      <c r="D491" s="50"/>
      <c r="E491" s="108"/>
      <c r="F491" s="21"/>
      <c r="G491" s="51"/>
      <c r="J491" s="100"/>
      <c r="K491" s="121"/>
    </row>
    <row r="492" spans="1:12" ht="35.1" customHeight="1">
      <c r="A492" s="56">
        <v>1650500501730</v>
      </c>
      <c r="B492" s="49" t="s">
        <v>1031</v>
      </c>
      <c r="C492" s="31" t="s">
        <v>1032</v>
      </c>
      <c r="D492" s="50" t="s">
        <v>16</v>
      </c>
      <c r="E492" s="108">
        <v>9709.5499999999993</v>
      </c>
      <c r="F492" s="21">
        <v>35079099</v>
      </c>
      <c r="G492" s="51">
        <v>0.18</v>
      </c>
      <c r="I492" s="99">
        <v>10680.504999999999</v>
      </c>
      <c r="J492" s="100">
        <f t="shared" si="72"/>
        <v>0.1</v>
      </c>
      <c r="K492" s="121">
        <f>+FLOOR(I492,10)</f>
        <v>10680</v>
      </c>
      <c r="L492" s="3" t="s">
        <v>1027</v>
      </c>
    </row>
    <row r="493" spans="1:12" ht="20.100000000000001" customHeight="1">
      <c r="A493" s="56"/>
      <c r="B493" s="19"/>
      <c r="C493" s="29" t="s">
        <v>1033</v>
      </c>
      <c r="D493" s="50"/>
      <c r="E493" s="108"/>
      <c r="F493" s="21"/>
      <c r="G493" s="51"/>
      <c r="J493" s="100"/>
      <c r="K493" s="121"/>
    </row>
    <row r="494" spans="1:12" ht="35.1" customHeight="1">
      <c r="A494" s="67" t="s">
        <v>1034</v>
      </c>
      <c r="B494" s="50" t="s">
        <v>1035</v>
      </c>
      <c r="C494" s="31" t="s">
        <v>1036</v>
      </c>
      <c r="D494" s="50" t="s">
        <v>252</v>
      </c>
      <c r="E494" s="108">
        <v>7360</v>
      </c>
      <c r="F494" s="21">
        <v>30021500</v>
      </c>
      <c r="G494" s="51">
        <v>0.12</v>
      </c>
      <c r="I494" s="99">
        <v>8096.0000000000009</v>
      </c>
      <c r="J494" s="100">
        <f t="shared" si="72"/>
        <v>0.10000000000000013</v>
      </c>
      <c r="K494" s="121">
        <f t="shared" ref="K494:K498" si="79">+FLOOR(I494,10)</f>
        <v>8090</v>
      </c>
    </row>
    <row r="495" spans="1:12" ht="35.1" customHeight="1">
      <c r="A495" s="67" t="s">
        <v>1037</v>
      </c>
      <c r="B495" s="50" t="s">
        <v>1038</v>
      </c>
      <c r="C495" s="31" t="s">
        <v>1039</v>
      </c>
      <c r="D495" s="50" t="s">
        <v>252</v>
      </c>
      <c r="E495" s="108">
        <v>7360</v>
      </c>
      <c r="F495" s="21">
        <v>30021500</v>
      </c>
      <c r="G495" s="51">
        <v>0.12</v>
      </c>
      <c r="I495" s="99">
        <v>8096.0000000000009</v>
      </c>
      <c r="J495" s="100">
        <f t="shared" si="72"/>
        <v>0.10000000000000013</v>
      </c>
      <c r="K495" s="121">
        <f t="shared" si="79"/>
        <v>8090</v>
      </c>
    </row>
    <row r="496" spans="1:12" s="27" customFormat="1" ht="35.1" customHeight="1">
      <c r="A496" s="56">
        <v>1620380011730</v>
      </c>
      <c r="B496" s="50" t="s">
        <v>1040</v>
      </c>
      <c r="C496" s="31" t="s">
        <v>1041</v>
      </c>
      <c r="D496" s="50" t="s">
        <v>252</v>
      </c>
      <c r="E496" s="108">
        <v>7360</v>
      </c>
      <c r="F496" s="21">
        <v>30021500</v>
      </c>
      <c r="G496" s="51">
        <v>0.12</v>
      </c>
      <c r="I496" s="99">
        <v>8096.0000000000009</v>
      </c>
      <c r="J496" s="100">
        <f t="shared" si="72"/>
        <v>0.10000000000000013</v>
      </c>
      <c r="K496" s="121">
        <f t="shared" si="79"/>
        <v>8090</v>
      </c>
    </row>
    <row r="497" spans="1:11" ht="35.1" customHeight="1">
      <c r="A497" s="56">
        <v>1620480101730</v>
      </c>
      <c r="B497" s="50" t="s">
        <v>1042</v>
      </c>
      <c r="C497" s="31" t="s">
        <v>1043</v>
      </c>
      <c r="D497" s="50" t="s">
        <v>252</v>
      </c>
      <c r="E497" s="108">
        <v>7360</v>
      </c>
      <c r="F497" s="21">
        <v>30021500</v>
      </c>
      <c r="G497" s="51">
        <v>0.12</v>
      </c>
      <c r="I497" s="99">
        <v>8096.0000000000009</v>
      </c>
      <c r="J497" s="100">
        <f t="shared" si="72"/>
        <v>0.10000000000000013</v>
      </c>
      <c r="K497" s="121">
        <f t="shared" si="79"/>
        <v>8090</v>
      </c>
    </row>
    <row r="498" spans="1:11" ht="35.1" customHeight="1">
      <c r="A498" s="56">
        <v>1620580101730</v>
      </c>
      <c r="B498" s="50" t="s">
        <v>1044</v>
      </c>
      <c r="C498" s="31" t="s">
        <v>1045</v>
      </c>
      <c r="D498" s="50" t="s">
        <v>252</v>
      </c>
      <c r="E498" s="108">
        <v>7360</v>
      </c>
      <c r="F498" s="21">
        <v>30021500</v>
      </c>
      <c r="G498" s="51">
        <v>0.12</v>
      </c>
      <c r="I498" s="99">
        <v>8096.0000000000009</v>
      </c>
      <c r="J498" s="100">
        <f t="shared" si="72"/>
        <v>0.10000000000000013</v>
      </c>
      <c r="K498" s="121">
        <f t="shared" si="79"/>
        <v>8090</v>
      </c>
    </row>
    <row r="499" spans="1:11" ht="20.100000000000001" customHeight="1">
      <c r="A499" s="56"/>
      <c r="B499" s="19"/>
      <c r="C499" s="29" t="s">
        <v>1046</v>
      </c>
      <c r="D499" s="50"/>
      <c r="E499" s="108"/>
      <c r="F499" s="21"/>
      <c r="G499" s="51"/>
      <c r="J499" s="100"/>
      <c r="K499" s="121"/>
    </row>
    <row r="500" spans="1:11" s="7" customFormat="1" ht="35.1" customHeight="1">
      <c r="A500" s="55">
        <v>166010001730</v>
      </c>
      <c r="B500" s="57" t="s">
        <v>1047</v>
      </c>
      <c r="C500" s="23" t="s">
        <v>1048</v>
      </c>
      <c r="D500" s="59" t="s">
        <v>252</v>
      </c>
      <c r="E500" s="110">
        <v>14380</v>
      </c>
      <c r="F500" s="21">
        <v>38220090</v>
      </c>
      <c r="G500" s="51">
        <v>0.12</v>
      </c>
      <c r="I500" s="99">
        <v>15818.000000000002</v>
      </c>
      <c r="J500" s="100">
        <f t="shared" si="72"/>
        <v>0.10000000000000013</v>
      </c>
      <c r="K500" s="121">
        <f t="shared" ref="K500:K501" si="80">+FLOOR(I500,10)</f>
        <v>15810</v>
      </c>
    </row>
    <row r="501" spans="1:11" s="7" customFormat="1" ht="35.1" customHeight="1">
      <c r="A501" s="55">
        <v>166020001730</v>
      </c>
      <c r="B501" s="57" t="s">
        <v>1049</v>
      </c>
      <c r="C501" s="23" t="s">
        <v>1050</v>
      </c>
      <c r="D501" s="59" t="s">
        <v>252</v>
      </c>
      <c r="E501" s="110">
        <v>22430</v>
      </c>
      <c r="F501" s="21">
        <v>38220090</v>
      </c>
      <c r="G501" s="51">
        <v>0.12</v>
      </c>
      <c r="I501" s="99">
        <v>24673.000000000004</v>
      </c>
      <c r="J501" s="100">
        <f t="shared" si="72"/>
        <v>0.10000000000000016</v>
      </c>
      <c r="K501" s="121">
        <f t="shared" si="80"/>
        <v>24670</v>
      </c>
    </row>
    <row r="502" spans="1:11" s="7" customFormat="1" ht="20.100000000000001" customHeight="1">
      <c r="A502" s="56"/>
      <c r="B502" s="19"/>
      <c r="C502" s="20" t="s">
        <v>1051</v>
      </c>
      <c r="D502" s="50"/>
      <c r="E502" s="108"/>
      <c r="F502" s="21"/>
      <c r="G502" s="51"/>
      <c r="J502" s="100"/>
      <c r="K502" s="121"/>
    </row>
    <row r="503" spans="1:11" s="7" customFormat="1" ht="35.1" customHeight="1">
      <c r="A503" s="48" t="s">
        <v>1052</v>
      </c>
      <c r="B503" s="57" t="s">
        <v>1053</v>
      </c>
      <c r="C503" s="23" t="s">
        <v>1054</v>
      </c>
      <c r="D503" s="50" t="s">
        <v>16</v>
      </c>
      <c r="E503" s="110">
        <v>8420</v>
      </c>
      <c r="F503" s="21">
        <v>998349</v>
      </c>
      <c r="G503" s="51">
        <v>0.18</v>
      </c>
      <c r="I503" s="99">
        <v>9262</v>
      </c>
      <c r="J503" s="100">
        <f t="shared" si="72"/>
        <v>0.1</v>
      </c>
      <c r="K503" s="121">
        <f t="shared" ref="K503:K509" si="81">+FLOOR(I503,10)</f>
        <v>9260</v>
      </c>
    </row>
    <row r="504" spans="1:11" s="7" customFormat="1" ht="35.1" customHeight="1">
      <c r="A504" s="56" t="s">
        <v>1055</v>
      </c>
      <c r="B504" s="49" t="s">
        <v>1056</v>
      </c>
      <c r="C504" s="31" t="s">
        <v>1057</v>
      </c>
      <c r="D504" s="50" t="s">
        <v>16</v>
      </c>
      <c r="E504" s="108">
        <v>10120</v>
      </c>
      <c r="F504" s="21">
        <v>998349</v>
      </c>
      <c r="G504" s="51">
        <v>0.18</v>
      </c>
      <c r="I504" s="99">
        <v>11132</v>
      </c>
      <c r="J504" s="100">
        <f t="shared" si="72"/>
        <v>0.1</v>
      </c>
      <c r="K504" s="121">
        <f t="shared" si="81"/>
        <v>11130</v>
      </c>
    </row>
    <row r="505" spans="1:11" s="7" customFormat="1" ht="35.1" customHeight="1">
      <c r="A505" s="56" t="s">
        <v>1058</v>
      </c>
      <c r="B505" s="49" t="s">
        <v>1059</v>
      </c>
      <c r="C505" s="31" t="s">
        <v>1060</v>
      </c>
      <c r="D505" s="50" t="s">
        <v>16</v>
      </c>
      <c r="E505" s="108">
        <v>9780</v>
      </c>
      <c r="F505" s="21">
        <v>998349</v>
      </c>
      <c r="G505" s="51">
        <v>0.18</v>
      </c>
      <c r="I505" s="99">
        <v>10758</v>
      </c>
      <c r="J505" s="100">
        <f t="shared" si="72"/>
        <v>0.1</v>
      </c>
      <c r="K505" s="121">
        <f t="shared" si="81"/>
        <v>10750</v>
      </c>
    </row>
    <row r="506" spans="1:11" s="7" customFormat="1" ht="35.1" customHeight="1">
      <c r="A506" s="56" t="s">
        <v>1061</v>
      </c>
      <c r="B506" s="49" t="s">
        <v>1062</v>
      </c>
      <c r="C506" s="31" t="s">
        <v>1063</v>
      </c>
      <c r="D506" s="50" t="s">
        <v>16</v>
      </c>
      <c r="E506" s="108">
        <v>5180</v>
      </c>
      <c r="F506" s="21">
        <v>998349</v>
      </c>
      <c r="G506" s="51">
        <v>0.18</v>
      </c>
      <c r="I506" s="99">
        <v>5698.0000000000009</v>
      </c>
      <c r="J506" s="100">
        <f t="shared" si="72"/>
        <v>0.10000000000000017</v>
      </c>
      <c r="K506" s="121">
        <f t="shared" si="81"/>
        <v>5690</v>
      </c>
    </row>
    <row r="507" spans="1:11" s="7" customFormat="1" ht="35.1" customHeight="1">
      <c r="A507" s="56" t="s">
        <v>1064</v>
      </c>
      <c r="B507" s="49" t="s">
        <v>1065</v>
      </c>
      <c r="C507" s="31" t="s">
        <v>1066</v>
      </c>
      <c r="D507" s="50" t="s">
        <v>16</v>
      </c>
      <c r="E507" s="108">
        <v>29390</v>
      </c>
      <c r="F507" s="21">
        <v>998349</v>
      </c>
      <c r="G507" s="51">
        <v>0.18</v>
      </c>
      <c r="I507" s="99">
        <v>32329.000000000004</v>
      </c>
      <c r="J507" s="100">
        <f t="shared" si="72"/>
        <v>0.10000000000000013</v>
      </c>
      <c r="K507" s="121">
        <f t="shared" si="81"/>
        <v>32320</v>
      </c>
    </row>
    <row r="508" spans="1:11" s="7" customFormat="1" ht="35.1" customHeight="1">
      <c r="A508" s="56" t="s">
        <v>1067</v>
      </c>
      <c r="B508" s="49" t="s">
        <v>1068</v>
      </c>
      <c r="C508" s="31" t="s">
        <v>1069</v>
      </c>
      <c r="D508" s="50" t="s">
        <v>16</v>
      </c>
      <c r="E508" s="108">
        <v>2460</v>
      </c>
      <c r="F508" s="21">
        <v>998349</v>
      </c>
      <c r="G508" s="51">
        <v>0.18</v>
      </c>
      <c r="I508" s="99">
        <v>2706</v>
      </c>
      <c r="J508" s="100">
        <f t="shared" si="72"/>
        <v>0.1</v>
      </c>
      <c r="K508" s="121">
        <f t="shared" si="81"/>
        <v>2700</v>
      </c>
    </row>
    <row r="509" spans="1:11" s="33" customFormat="1" ht="35.1" customHeight="1">
      <c r="A509" s="56" t="s">
        <v>1070</v>
      </c>
      <c r="B509" s="49" t="s">
        <v>1071</v>
      </c>
      <c r="C509" s="31" t="s">
        <v>1072</v>
      </c>
      <c r="D509" s="50" t="s">
        <v>16</v>
      </c>
      <c r="E509" s="108">
        <v>21280</v>
      </c>
      <c r="F509" s="21">
        <v>998349</v>
      </c>
      <c r="G509" s="51">
        <v>0.18</v>
      </c>
      <c r="I509" s="99">
        <v>23408.000000000004</v>
      </c>
      <c r="J509" s="100">
        <f t="shared" si="72"/>
        <v>0.10000000000000017</v>
      </c>
      <c r="K509" s="121">
        <f t="shared" si="81"/>
        <v>23400</v>
      </c>
    </row>
    <row r="510" spans="1:11" s="7" customFormat="1" ht="27.75" customHeight="1">
      <c r="A510" s="56"/>
      <c r="B510" s="19"/>
      <c r="C510" s="20" t="s">
        <v>1073</v>
      </c>
      <c r="D510" s="50"/>
      <c r="E510" s="108"/>
      <c r="F510" s="21"/>
      <c r="G510" s="51"/>
      <c r="J510" s="100"/>
      <c r="K510" s="121"/>
    </row>
    <row r="511" spans="1:11" s="7" customFormat="1" ht="35.1" customHeight="1">
      <c r="A511" s="56" t="s">
        <v>1074</v>
      </c>
      <c r="B511" s="49" t="s">
        <v>1075</v>
      </c>
      <c r="C511" s="31" t="s">
        <v>1076</v>
      </c>
      <c r="D511" s="50" t="s">
        <v>16</v>
      </c>
      <c r="E511" s="108">
        <v>28750</v>
      </c>
      <c r="F511" s="21">
        <v>998349</v>
      </c>
      <c r="G511" s="51">
        <v>0.18</v>
      </c>
      <c r="I511" s="99">
        <v>31625.000000000004</v>
      </c>
      <c r="J511" s="100">
        <f t="shared" si="72"/>
        <v>0.10000000000000013</v>
      </c>
      <c r="K511" s="121">
        <f>+FLOOR(I511,10)</f>
        <v>31620</v>
      </c>
    </row>
    <row r="512" spans="1:11" s="7" customFormat="1" ht="20.100000000000001" customHeight="1">
      <c r="A512" s="56"/>
      <c r="B512" s="19"/>
      <c r="C512" s="20" t="s">
        <v>1077</v>
      </c>
      <c r="D512" s="50"/>
      <c r="E512" s="108"/>
      <c r="F512" s="21"/>
      <c r="G512" s="51"/>
      <c r="J512" s="100"/>
      <c r="K512" s="121"/>
    </row>
    <row r="513" spans="1:15" s="7" customFormat="1" ht="35.1" customHeight="1">
      <c r="A513" s="56">
        <v>100100011730</v>
      </c>
      <c r="B513" s="49" t="s">
        <v>1078</v>
      </c>
      <c r="C513" s="82" t="s">
        <v>1079</v>
      </c>
      <c r="D513" s="50" t="s">
        <v>16</v>
      </c>
      <c r="E513" s="108">
        <v>25.3</v>
      </c>
      <c r="F513" s="21">
        <v>998349</v>
      </c>
      <c r="G513" s="51">
        <v>0.18</v>
      </c>
      <c r="I513" s="99">
        <v>33</v>
      </c>
      <c r="J513" s="101">
        <f t="shared" si="72"/>
        <v>0.30434782608695649</v>
      </c>
      <c r="K513" s="121">
        <f t="shared" ref="K513:K514" si="82">+FLOOR(I513,10)</f>
        <v>30</v>
      </c>
      <c r="L513" s="7" t="s">
        <v>1080</v>
      </c>
      <c r="N513" s="7">
        <v>25</v>
      </c>
      <c r="O513" s="7">
        <f>+N513*40/100</f>
        <v>10</v>
      </c>
    </row>
    <row r="514" spans="1:15" ht="35.1" customHeight="1">
      <c r="A514" s="56">
        <v>100200011730</v>
      </c>
      <c r="B514" s="49" t="s">
        <v>1081</v>
      </c>
      <c r="C514" s="31" t="s">
        <v>1082</v>
      </c>
      <c r="D514" s="50" t="s">
        <v>16</v>
      </c>
      <c r="E514" s="108">
        <v>29.9</v>
      </c>
      <c r="F514" s="21">
        <v>998349</v>
      </c>
      <c r="G514" s="51">
        <v>0.18</v>
      </c>
      <c r="I514" s="99">
        <v>39</v>
      </c>
      <c r="J514" s="101">
        <f t="shared" si="72"/>
        <v>0.3043478260869566</v>
      </c>
      <c r="K514" s="121">
        <f t="shared" si="82"/>
        <v>30</v>
      </c>
      <c r="L514" s="7" t="s">
        <v>1080</v>
      </c>
      <c r="N514" s="3">
        <v>16</v>
      </c>
    </row>
    <row r="515" spans="1:15" ht="20.100000000000001" customHeight="1">
      <c r="A515" s="56"/>
      <c r="B515" s="19"/>
      <c r="C515" s="20" t="s">
        <v>1083</v>
      </c>
      <c r="D515" s="50"/>
      <c r="E515" s="108"/>
      <c r="F515" s="83"/>
      <c r="G515" s="51"/>
      <c r="J515" s="100"/>
      <c r="K515" s="121"/>
    </row>
    <row r="516" spans="1:15" ht="35.1" customHeight="1">
      <c r="A516" s="58" t="s">
        <v>1084</v>
      </c>
      <c r="B516" s="49" t="s">
        <v>1085</v>
      </c>
      <c r="C516" s="31" t="s">
        <v>1086</v>
      </c>
      <c r="D516" s="50" t="s">
        <v>16</v>
      </c>
      <c r="E516" s="108">
        <v>37000</v>
      </c>
      <c r="F516" s="21">
        <v>998349</v>
      </c>
      <c r="G516" s="51">
        <v>0.18</v>
      </c>
      <c r="I516" s="99">
        <v>40700</v>
      </c>
      <c r="J516" s="100">
        <f t="shared" si="72"/>
        <v>0.1</v>
      </c>
      <c r="K516" s="121">
        <f t="shared" ref="K516:K519" si="83">+FLOOR(I516,10)</f>
        <v>40700</v>
      </c>
    </row>
    <row r="517" spans="1:15" ht="35.1" customHeight="1">
      <c r="A517" s="58" t="s">
        <v>1087</v>
      </c>
      <c r="B517" s="49" t="s">
        <v>1088</v>
      </c>
      <c r="C517" s="31" t="s">
        <v>1089</v>
      </c>
      <c r="D517" s="50" t="s">
        <v>16</v>
      </c>
      <c r="E517" s="108">
        <v>60380</v>
      </c>
      <c r="F517" s="21">
        <v>998349</v>
      </c>
      <c r="G517" s="51">
        <v>0.18</v>
      </c>
      <c r="I517" s="99">
        <v>66418</v>
      </c>
      <c r="J517" s="100">
        <f t="shared" si="72"/>
        <v>0.1</v>
      </c>
      <c r="K517" s="121">
        <f t="shared" si="83"/>
        <v>66410</v>
      </c>
    </row>
    <row r="518" spans="1:15" ht="35.1" customHeight="1">
      <c r="A518" s="58" t="s">
        <v>1090</v>
      </c>
      <c r="B518" s="49" t="s">
        <v>1091</v>
      </c>
      <c r="C518" s="31" t="s">
        <v>1092</v>
      </c>
      <c r="D518" s="50" t="s">
        <v>16</v>
      </c>
      <c r="E518" s="108">
        <v>14340</v>
      </c>
      <c r="F518" s="21">
        <v>998349</v>
      </c>
      <c r="G518" s="51">
        <v>0.18</v>
      </c>
      <c r="I518" s="99">
        <v>15774.000000000002</v>
      </c>
      <c r="J518" s="100">
        <f t="shared" si="72"/>
        <v>0.10000000000000013</v>
      </c>
      <c r="K518" s="121">
        <f t="shared" si="83"/>
        <v>15770</v>
      </c>
    </row>
    <row r="519" spans="1:15" ht="35.1" customHeight="1">
      <c r="A519" s="56" t="s">
        <v>1093</v>
      </c>
      <c r="B519" s="49" t="s">
        <v>1094</v>
      </c>
      <c r="C519" s="31" t="s">
        <v>1095</v>
      </c>
      <c r="D519" s="50" t="s">
        <v>16</v>
      </c>
      <c r="E519" s="110">
        <v>31630</v>
      </c>
      <c r="F519" s="21">
        <v>998349</v>
      </c>
      <c r="G519" s="51">
        <v>0.18</v>
      </c>
      <c r="I519" s="99">
        <v>41119</v>
      </c>
      <c r="J519" s="101">
        <f t="shared" si="72"/>
        <v>0.3</v>
      </c>
      <c r="K519" s="121">
        <f t="shared" si="83"/>
        <v>41110</v>
      </c>
    </row>
    <row r="520" spans="1:15" ht="20.100000000000001" customHeight="1">
      <c r="A520" s="56"/>
      <c r="B520" s="19"/>
      <c r="C520" s="20" t="s">
        <v>1096</v>
      </c>
      <c r="D520" s="50"/>
      <c r="E520" s="108"/>
      <c r="F520" s="21"/>
      <c r="G520" s="51"/>
      <c r="J520" s="100"/>
      <c r="K520" s="121"/>
    </row>
    <row r="521" spans="1:15" ht="35.1" customHeight="1">
      <c r="A521" s="79">
        <v>522100011730</v>
      </c>
      <c r="B521" s="49" t="s">
        <v>1097</v>
      </c>
      <c r="C521" s="81" t="s">
        <v>1098</v>
      </c>
      <c r="D521" s="50" t="s">
        <v>252</v>
      </c>
      <c r="E521" s="111">
        <v>15940</v>
      </c>
      <c r="F521" s="21">
        <v>998349</v>
      </c>
      <c r="G521" s="51">
        <v>0.18</v>
      </c>
      <c r="I521" s="99">
        <v>17534</v>
      </c>
      <c r="J521" s="100">
        <f t="shared" ref="J521:J583" si="84">(I521-E521)/E521</f>
        <v>0.1</v>
      </c>
      <c r="K521" s="121">
        <f t="shared" ref="K521:K523" si="85">+FLOOR(I521,10)</f>
        <v>17530</v>
      </c>
    </row>
    <row r="522" spans="1:15" ht="35.1" customHeight="1">
      <c r="A522" s="56">
        <v>522200011730</v>
      </c>
      <c r="B522" s="49" t="s">
        <v>1099</v>
      </c>
      <c r="C522" s="31" t="s">
        <v>1100</v>
      </c>
      <c r="D522" s="50" t="s">
        <v>252</v>
      </c>
      <c r="E522" s="108">
        <v>33210.25</v>
      </c>
      <c r="F522" s="21">
        <v>998349</v>
      </c>
      <c r="G522" s="51">
        <v>0.18</v>
      </c>
      <c r="I522" s="99">
        <v>36531.275000000001</v>
      </c>
      <c r="J522" s="100">
        <f t="shared" si="84"/>
        <v>0.10000000000000005</v>
      </c>
      <c r="K522" s="121">
        <f t="shared" si="85"/>
        <v>36530</v>
      </c>
    </row>
    <row r="523" spans="1:15" ht="35.1" customHeight="1">
      <c r="A523" s="56">
        <v>111280101730</v>
      </c>
      <c r="B523" s="49" t="s">
        <v>1101</v>
      </c>
      <c r="C523" s="31" t="s">
        <v>1102</v>
      </c>
      <c r="D523" s="50" t="s">
        <v>252</v>
      </c>
      <c r="E523" s="108">
        <v>41820</v>
      </c>
      <c r="F523" s="21">
        <v>998349</v>
      </c>
      <c r="G523" s="51">
        <v>0.18</v>
      </c>
      <c r="I523" s="99">
        <v>46002.000000000007</v>
      </c>
      <c r="J523" s="100">
        <f t="shared" si="84"/>
        <v>0.10000000000000017</v>
      </c>
      <c r="K523" s="121">
        <f t="shared" si="85"/>
        <v>46000</v>
      </c>
    </row>
    <row r="524" spans="1:15" ht="20.100000000000001" customHeight="1">
      <c r="A524" s="50"/>
      <c r="B524" s="19"/>
      <c r="C524" s="16" t="s">
        <v>1103</v>
      </c>
      <c r="D524" s="50"/>
      <c r="E524" s="108"/>
      <c r="F524" s="21"/>
      <c r="G524" s="51"/>
      <c r="J524" s="100"/>
      <c r="K524" s="121"/>
    </row>
    <row r="525" spans="1:15" ht="35.1" customHeight="1">
      <c r="A525" s="55" t="s">
        <v>1104</v>
      </c>
      <c r="B525" s="49" t="s">
        <v>1105</v>
      </c>
      <c r="C525" s="31" t="s">
        <v>1106</v>
      </c>
      <c r="D525" s="50" t="s">
        <v>252</v>
      </c>
      <c r="E525" s="108">
        <v>15699.5</v>
      </c>
      <c r="F525" s="21">
        <v>998349</v>
      </c>
      <c r="G525" s="51">
        <v>0.18</v>
      </c>
      <c r="I525" s="99">
        <v>17269.45</v>
      </c>
      <c r="J525" s="100">
        <f t="shared" si="84"/>
        <v>0.10000000000000005</v>
      </c>
      <c r="K525" s="121">
        <f t="shared" ref="K525:K530" si="86">+FLOOR(I525,10)</f>
        <v>17260</v>
      </c>
    </row>
    <row r="526" spans="1:15" ht="35.1" customHeight="1">
      <c r="A526" s="58" t="s">
        <v>1107</v>
      </c>
      <c r="B526" s="49" t="s">
        <v>1108</v>
      </c>
      <c r="C526" s="31" t="s">
        <v>1109</v>
      </c>
      <c r="D526" s="50" t="s">
        <v>252</v>
      </c>
      <c r="E526" s="108">
        <v>13800</v>
      </c>
      <c r="F526" s="21">
        <v>998349</v>
      </c>
      <c r="G526" s="51">
        <v>0.18</v>
      </c>
      <c r="I526" s="99">
        <v>15180.000000000002</v>
      </c>
      <c r="J526" s="100">
        <f t="shared" si="84"/>
        <v>0.10000000000000013</v>
      </c>
      <c r="K526" s="121">
        <f t="shared" si="86"/>
        <v>15180</v>
      </c>
    </row>
    <row r="527" spans="1:15" ht="35.1" customHeight="1">
      <c r="A527" s="55" t="s">
        <v>1110</v>
      </c>
      <c r="B527" s="49" t="s">
        <v>1111</v>
      </c>
      <c r="C527" s="31" t="s">
        <v>1112</v>
      </c>
      <c r="D527" s="50" t="s">
        <v>252</v>
      </c>
      <c r="E527" s="108">
        <v>29100</v>
      </c>
      <c r="F527" s="21">
        <v>998349</v>
      </c>
      <c r="G527" s="51">
        <v>0.18</v>
      </c>
      <c r="I527" s="99">
        <v>32010.000000000004</v>
      </c>
      <c r="J527" s="100">
        <f t="shared" si="84"/>
        <v>0.10000000000000013</v>
      </c>
      <c r="K527" s="121">
        <f t="shared" si="86"/>
        <v>32010</v>
      </c>
    </row>
    <row r="528" spans="1:15" ht="35.1" customHeight="1">
      <c r="A528" s="55" t="s">
        <v>1113</v>
      </c>
      <c r="B528" s="49" t="s">
        <v>1114</v>
      </c>
      <c r="C528" s="31" t="s">
        <v>1115</v>
      </c>
      <c r="D528" s="50" t="s">
        <v>252</v>
      </c>
      <c r="E528" s="108">
        <v>14380</v>
      </c>
      <c r="F528" s="21">
        <v>998349</v>
      </c>
      <c r="G528" s="51">
        <v>0.18</v>
      </c>
      <c r="I528" s="99">
        <v>15818.000000000002</v>
      </c>
      <c r="J528" s="100">
        <f t="shared" si="84"/>
        <v>0.10000000000000013</v>
      </c>
      <c r="K528" s="121">
        <f t="shared" si="86"/>
        <v>15810</v>
      </c>
    </row>
    <row r="529" spans="1:11" ht="35.1" customHeight="1">
      <c r="A529" s="58" t="s">
        <v>1116</v>
      </c>
      <c r="B529" s="49" t="s">
        <v>1117</v>
      </c>
      <c r="C529" s="31" t="s">
        <v>1118</v>
      </c>
      <c r="D529" s="50" t="s">
        <v>252</v>
      </c>
      <c r="E529" s="108">
        <v>15940</v>
      </c>
      <c r="F529" s="21">
        <v>998349</v>
      </c>
      <c r="G529" s="51">
        <v>0.18</v>
      </c>
      <c r="I529" s="99">
        <v>17534</v>
      </c>
      <c r="J529" s="100">
        <f t="shared" si="84"/>
        <v>0.1</v>
      </c>
      <c r="K529" s="121">
        <f t="shared" si="86"/>
        <v>17530</v>
      </c>
    </row>
    <row r="530" spans="1:11" ht="35.1" customHeight="1">
      <c r="A530" s="58" t="s">
        <v>1119</v>
      </c>
      <c r="B530" s="49" t="s">
        <v>1120</v>
      </c>
      <c r="C530" s="31" t="s">
        <v>1121</v>
      </c>
      <c r="D530" s="50" t="s">
        <v>252</v>
      </c>
      <c r="E530" s="108">
        <v>21390</v>
      </c>
      <c r="F530" s="21">
        <v>998349</v>
      </c>
      <c r="G530" s="51">
        <v>0.18</v>
      </c>
      <c r="I530" s="99">
        <v>23529.000000000004</v>
      </c>
      <c r="J530" s="100">
        <f t="shared" si="84"/>
        <v>0.10000000000000017</v>
      </c>
      <c r="K530" s="121">
        <f t="shared" si="86"/>
        <v>23520</v>
      </c>
    </row>
    <row r="531" spans="1:11" ht="20.100000000000001" customHeight="1">
      <c r="B531" s="19"/>
      <c r="C531" s="17" t="s">
        <v>1122</v>
      </c>
      <c r="D531" s="78"/>
      <c r="E531" s="115"/>
      <c r="F531" s="21"/>
      <c r="G531" s="51"/>
      <c r="J531" s="100"/>
      <c r="K531" s="121"/>
    </row>
    <row r="532" spans="1:11" ht="35.1" customHeight="1">
      <c r="A532" s="58" t="s">
        <v>1123</v>
      </c>
      <c r="B532" s="49" t="s">
        <v>1124</v>
      </c>
      <c r="C532" s="31" t="s">
        <v>1125</v>
      </c>
      <c r="D532" s="50" t="s">
        <v>252</v>
      </c>
      <c r="E532" s="108">
        <v>13800</v>
      </c>
      <c r="F532" s="21">
        <v>998349</v>
      </c>
      <c r="G532" s="51">
        <v>0.18</v>
      </c>
      <c r="I532" s="99">
        <v>15180.000000000002</v>
      </c>
      <c r="J532" s="100">
        <f t="shared" si="84"/>
        <v>0.10000000000000013</v>
      </c>
      <c r="K532" s="121">
        <f t="shared" ref="K532:K542" si="87">+FLOOR(I532,10)</f>
        <v>15180</v>
      </c>
    </row>
    <row r="533" spans="1:11" ht="35.1" customHeight="1">
      <c r="A533" s="56" t="s">
        <v>1126</v>
      </c>
      <c r="B533" s="49" t="s">
        <v>1127</v>
      </c>
      <c r="C533" s="31" t="s">
        <v>1128</v>
      </c>
      <c r="D533" s="50" t="s">
        <v>252</v>
      </c>
      <c r="E533" s="108">
        <v>4600</v>
      </c>
      <c r="F533" s="21">
        <v>998349</v>
      </c>
      <c r="G533" s="51">
        <v>0.18</v>
      </c>
      <c r="I533" s="99">
        <v>5060</v>
      </c>
      <c r="J533" s="100">
        <f t="shared" si="84"/>
        <v>0.1</v>
      </c>
      <c r="K533" s="121">
        <f t="shared" si="87"/>
        <v>5060</v>
      </c>
    </row>
    <row r="534" spans="1:11" ht="35.1" customHeight="1">
      <c r="A534" s="56" t="s">
        <v>1129</v>
      </c>
      <c r="B534" s="49" t="s">
        <v>1130</v>
      </c>
      <c r="C534" s="31" t="s">
        <v>1131</v>
      </c>
      <c r="D534" s="50" t="s">
        <v>252</v>
      </c>
      <c r="E534" s="108">
        <v>4370</v>
      </c>
      <c r="F534" s="21">
        <v>998349</v>
      </c>
      <c r="G534" s="51">
        <v>0.18</v>
      </c>
      <c r="I534" s="99">
        <v>4807</v>
      </c>
      <c r="J534" s="100">
        <f t="shared" si="84"/>
        <v>0.1</v>
      </c>
      <c r="K534" s="121">
        <f t="shared" si="87"/>
        <v>4800</v>
      </c>
    </row>
    <row r="535" spans="1:11" ht="35.1" customHeight="1">
      <c r="A535" s="56" t="s">
        <v>1132</v>
      </c>
      <c r="B535" s="49" t="s">
        <v>1133</v>
      </c>
      <c r="C535" s="31" t="s">
        <v>1134</v>
      </c>
      <c r="D535" s="50" t="s">
        <v>252</v>
      </c>
      <c r="E535" s="108">
        <v>11500</v>
      </c>
      <c r="F535" s="21">
        <v>998349</v>
      </c>
      <c r="G535" s="51">
        <v>0.18</v>
      </c>
      <c r="I535" s="99">
        <v>12650.000000000002</v>
      </c>
      <c r="J535" s="100">
        <f t="shared" si="84"/>
        <v>0.10000000000000016</v>
      </c>
      <c r="K535" s="121">
        <f t="shared" si="87"/>
        <v>12650</v>
      </c>
    </row>
    <row r="536" spans="1:11" s="7" customFormat="1" ht="35.1" customHeight="1">
      <c r="A536" s="48" t="s">
        <v>1135</v>
      </c>
      <c r="B536" s="57" t="s">
        <v>1136</v>
      </c>
      <c r="C536" s="63" t="s">
        <v>1137</v>
      </c>
      <c r="D536" s="50" t="s">
        <v>252</v>
      </c>
      <c r="E536" s="110">
        <v>33120</v>
      </c>
      <c r="F536" s="21">
        <v>998349</v>
      </c>
      <c r="G536" s="51">
        <v>0.18</v>
      </c>
      <c r="I536" s="99">
        <v>36432</v>
      </c>
      <c r="J536" s="100">
        <f t="shared" si="84"/>
        <v>0.1</v>
      </c>
      <c r="K536" s="121">
        <f t="shared" si="87"/>
        <v>36430</v>
      </c>
    </row>
    <row r="537" spans="1:11" s="7" customFormat="1" ht="35.1" customHeight="1">
      <c r="A537" s="56" t="s">
        <v>1138</v>
      </c>
      <c r="B537" s="49" t="s">
        <v>1139</v>
      </c>
      <c r="C537" s="21" t="s">
        <v>1140</v>
      </c>
      <c r="D537" s="50" t="s">
        <v>252</v>
      </c>
      <c r="E537" s="108">
        <v>1380</v>
      </c>
      <c r="F537" s="21">
        <v>998349</v>
      </c>
      <c r="G537" s="51">
        <v>0.18</v>
      </c>
      <c r="I537" s="99">
        <v>1518.0000000000002</v>
      </c>
      <c r="J537" s="100">
        <f t="shared" si="84"/>
        <v>0.10000000000000016</v>
      </c>
      <c r="K537" s="121">
        <f t="shared" si="87"/>
        <v>1510</v>
      </c>
    </row>
    <row r="538" spans="1:11" s="7" customFormat="1" ht="35.1" customHeight="1">
      <c r="A538" s="56" t="s">
        <v>1141</v>
      </c>
      <c r="B538" s="49" t="s">
        <v>1142</v>
      </c>
      <c r="C538" s="21" t="s">
        <v>1143</v>
      </c>
      <c r="D538" s="50" t="s">
        <v>252</v>
      </c>
      <c r="E538" s="108">
        <v>869.5</v>
      </c>
      <c r="F538" s="21">
        <v>998349</v>
      </c>
      <c r="G538" s="51">
        <v>0.18</v>
      </c>
      <c r="I538" s="99">
        <v>956.45</v>
      </c>
      <c r="J538" s="100">
        <f t="shared" si="84"/>
        <v>0.10000000000000005</v>
      </c>
      <c r="K538" s="121">
        <f t="shared" si="87"/>
        <v>950</v>
      </c>
    </row>
    <row r="539" spans="1:11" s="7" customFormat="1" ht="35.1" customHeight="1">
      <c r="A539" s="56" t="s">
        <v>1144</v>
      </c>
      <c r="B539" s="49" t="s">
        <v>1145</v>
      </c>
      <c r="C539" s="21" t="s">
        <v>1146</v>
      </c>
      <c r="D539" s="50" t="s">
        <v>252</v>
      </c>
      <c r="E539" s="108">
        <v>2880</v>
      </c>
      <c r="F539" s="21">
        <v>998349</v>
      </c>
      <c r="G539" s="51">
        <v>0.18</v>
      </c>
      <c r="I539" s="99">
        <v>3168.0000000000005</v>
      </c>
      <c r="J539" s="100">
        <f t="shared" si="84"/>
        <v>0.10000000000000016</v>
      </c>
      <c r="K539" s="121">
        <f t="shared" si="87"/>
        <v>3160</v>
      </c>
    </row>
    <row r="540" spans="1:11" s="7" customFormat="1" ht="35.1" customHeight="1">
      <c r="A540" s="56" t="s">
        <v>1147</v>
      </c>
      <c r="B540" s="49" t="s">
        <v>1148</v>
      </c>
      <c r="C540" s="21" t="s">
        <v>1149</v>
      </c>
      <c r="D540" s="50" t="s">
        <v>252</v>
      </c>
      <c r="E540" s="108">
        <v>3450</v>
      </c>
      <c r="F540" s="21">
        <v>998349</v>
      </c>
      <c r="G540" s="51">
        <v>0.18</v>
      </c>
      <c r="I540" s="99">
        <v>3795.0000000000005</v>
      </c>
      <c r="J540" s="100">
        <f t="shared" si="84"/>
        <v>0.10000000000000013</v>
      </c>
      <c r="K540" s="121">
        <f t="shared" si="87"/>
        <v>3790</v>
      </c>
    </row>
    <row r="541" spans="1:11" s="7" customFormat="1" ht="35.1" customHeight="1">
      <c r="A541" s="56" t="s">
        <v>1150</v>
      </c>
      <c r="B541" s="49" t="s">
        <v>1151</v>
      </c>
      <c r="C541" s="21" t="s">
        <v>1152</v>
      </c>
      <c r="D541" s="50" t="s">
        <v>252</v>
      </c>
      <c r="E541" s="108">
        <v>5180</v>
      </c>
      <c r="F541" s="21"/>
      <c r="G541" s="51">
        <v>0.18</v>
      </c>
      <c r="I541" s="99">
        <v>5698.0000000000009</v>
      </c>
      <c r="J541" s="100">
        <f t="shared" si="84"/>
        <v>0.10000000000000017</v>
      </c>
      <c r="K541" s="121">
        <f t="shared" si="87"/>
        <v>5690</v>
      </c>
    </row>
    <row r="542" spans="1:11" s="7" customFormat="1" ht="35.1" customHeight="1">
      <c r="A542" s="56" t="s">
        <v>1153</v>
      </c>
      <c r="B542" s="49" t="s">
        <v>1154</v>
      </c>
      <c r="C542" s="63" t="s">
        <v>1155</v>
      </c>
      <c r="D542" s="50" t="s">
        <v>252</v>
      </c>
      <c r="E542" s="108">
        <v>350</v>
      </c>
      <c r="F542" s="21">
        <v>998349</v>
      </c>
      <c r="G542" s="51">
        <v>0.18</v>
      </c>
      <c r="I542" s="99">
        <v>385.00000000000006</v>
      </c>
      <c r="J542" s="100">
        <f t="shared" si="84"/>
        <v>0.10000000000000016</v>
      </c>
      <c r="K542" s="121">
        <f t="shared" si="87"/>
        <v>380</v>
      </c>
    </row>
    <row r="543" spans="1:11" s="7" customFormat="1" ht="20.100000000000001" customHeight="1">
      <c r="A543" s="50"/>
      <c r="B543" s="19"/>
      <c r="C543" s="20" t="s">
        <v>1156</v>
      </c>
      <c r="D543" s="84"/>
      <c r="E543" s="108"/>
      <c r="F543" s="21"/>
      <c r="G543" s="51"/>
      <c r="J543" s="100"/>
      <c r="K543" s="121"/>
    </row>
    <row r="544" spans="1:11" s="7" customFormat="1" ht="20.100000000000001" customHeight="1">
      <c r="A544" s="50"/>
      <c r="B544" s="19"/>
      <c r="C544" s="20" t="s">
        <v>1157</v>
      </c>
      <c r="D544" s="50"/>
      <c r="E544" s="108"/>
      <c r="F544" s="21"/>
      <c r="G544" s="51"/>
      <c r="J544" s="100"/>
      <c r="K544" s="121"/>
    </row>
    <row r="545" spans="1:11" s="7" customFormat="1" ht="35.1" customHeight="1">
      <c r="A545" s="56">
        <v>6113000011730</v>
      </c>
      <c r="B545" s="49" t="s">
        <v>1158</v>
      </c>
      <c r="C545" s="31" t="s">
        <v>1159</v>
      </c>
      <c r="D545" s="50" t="s">
        <v>252</v>
      </c>
      <c r="E545" s="108">
        <v>3740</v>
      </c>
      <c r="F545" s="21">
        <v>38220090</v>
      </c>
      <c r="G545" s="51">
        <v>0.12</v>
      </c>
      <c r="I545" s="99">
        <v>4114</v>
      </c>
      <c r="J545" s="100">
        <f t="shared" si="84"/>
        <v>0.1</v>
      </c>
      <c r="K545" s="121">
        <f t="shared" ref="K545:K546" si="88">+FLOOR(I545,10)</f>
        <v>4110</v>
      </c>
    </row>
    <row r="546" spans="1:11" s="7" customFormat="1" ht="35.1" customHeight="1">
      <c r="A546" s="83">
        <v>6113000031730</v>
      </c>
      <c r="B546" s="19" t="s">
        <v>1160</v>
      </c>
      <c r="C546" s="31" t="s">
        <v>1161</v>
      </c>
      <c r="D546" s="50" t="s">
        <v>252</v>
      </c>
      <c r="E546" s="116">
        <v>13340</v>
      </c>
      <c r="F546" s="21">
        <v>38220090</v>
      </c>
      <c r="G546" s="51">
        <v>0.12</v>
      </c>
      <c r="I546" s="99">
        <v>14674.000000000002</v>
      </c>
      <c r="J546" s="100">
        <f t="shared" si="84"/>
        <v>0.10000000000000013</v>
      </c>
      <c r="K546" s="121">
        <f t="shared" si="88"/>
        <v>14670</v>
      </c>
    </row>
    <row r="547" spans="1:11" s="7" customFormat="1" ht="20.100000000000001" customHeight="1">
      <c r="A547" s="50"/>
      <c r="B547" s="19"/>
      <c r="C547" s="20" t="s">
        <v>1162</v>
      </c>
      <c r="D547" s="50"/>
      <c r="E547" s="108"/>
      <c r="F547" s="21"/>
      <c r="G547" s="51"/>
      <c r="J547" s="100"/>
      <c r="K547" s="121"/>
    </row>
    <row r="548" spans="1:11" s="7" customFormat="1" ht="35.1" customHeight="1">
      <c r="A548" s="56">
        <v>6100100011730</v>
      </c>
      <c r="B548" s="49" t="s">
        <v>1163</v>
      </c>
      <c r="C548" s="31" t="s">
        <v>1164</v>
      </c>
      <c r="D548" s="50" t="s">
        <v>252</v>
      </c>
      <c r="E548" s="108">
        <v>5390</v>
      </c>
      <c r="F548" s="21">
        <v>38220090</v>
      </c>
      <c r="G548" s="51">
        <v>0.12</v>
      </c>
      <c r="I548" s="99">
        <v>5929.0000000000009</v>
      </c>
      <c r="J548" s="100">
        <f t="shared" si="84"/>
        <v>0.10000000000000017</v>
      </c>
      <c r="K548" s="121">
        <f t="shared" ref="K548:K549" si="89">+FLOOR(I548,10)</f>
        <v>5920</v>
      </c>
    </row>
    <row r="549" spans="1:11" s="7" customFormat="1" ht="35.1" customHeight="1">
      <c r="A549" s="56">
        <v>6100100021730</v>
      </c>
      <c r="B549" s="49" t="s">
        <v>1165</v>
      </c>
      <c r="C549" s="31" t="s">
        <v>1166</v>
      </c>
      <c r="D549" s="50" t="s">
        <v>252</v>
      </c>
      <c r="E549" s="108">
        <v>11110</v>
      </c>
      <c r="F549" s="21">
        <v>38220090</v>
      </c>
      <c r="G549" s="51">
        <v>0.12</v>
      </c>
      <c r="I549" s="99">
        <v>12221.000000000002</v>
      </c>
      <c r="J549" s="100">
        <f t="shared" si="84"/>
        <v>0.10000000000000016</v>
      </c>
      <c r="K549" s="121">
        <f t="shared" si="89"/>
        <v>12220</v>
      </c>
    </row>
    <row r="550" spans="1:11" s="7" customFormat="1" ht="20.100000000000001" customHeight="1">
      <c r="A550" s="50"/>
      <c r="B550" s="19"/>
      <c r="C550" s="20" t="s">
        <v>1167</v>
      </c>
      <c r="D550" s="50"/>
      <c r="E550" s="108"/>
      <c r="F550" s="21"/>
      <c r="G550" s="51"/>
      <c r="J550" s="100"/>
      <c r="K550" s="121"/>
    </row>
    <row r="551" spans="1:11" s="7" customFormat="1" ht="35.1" customHeight="1">
      <c r="A551" s="56">
        <v>6110300011730</v>
      </c>
      <c r="B551" s="49" t="s">
        <v>1168</v>
      </c>
      <c r="C551" s="31" t="s">
        <v>1169</v>
      </c>
      <c r="D551" s="50" t="s">
        <v>252</v>
      </c>
      <c r="E551" s="108">
        <v>5800</v>
      </c>
      <c r="F551" s="21">
        <v>38220090</v>
      </c>
      <c r="G551" s="51">
        <v>0.12</v>
      </c>
      <c r="I551" s="99">
        <v>6380.0000000000009</v>
      </c>
      <c r="J551" s="100">
        <f t="shared" si="84"/>
        <v>0.10000000000000016</v>
      </c>
      <c r="K551" s="121">
        <f t="shared" ref="K551:K552" si="90">+FLOOR(I551,10)</f>
        <v>6380</v>
      </c>
    </row>
    <row r="552" spans="1:11" s="7" customFormat="1" ht="35.1" customHeight="1">
      <c r="A552" s="56">
        <v>6110300021730</v>
      </c>
      <c r="B552" s="49" t="s">
        <v>1170</v>
      </c>
      <c r="C552" s="31" t="s">
        <v>1171</v>
      </c>
      <c r="D552" s="50" t="s">
        <v>252</v>
      </c>
      <c r="E552" s="108">
        <v>13230</v>
      </c>
      <c r="F552" s="21">
        <v>38220090</v>
      </c>
      <c r="G552" s="51">
        <v>0.12</v>
      </c>
      <c r="I552" s="99">
        <v>14553.000000000002</v>
      </c>
      <c r="J552" s="100">
        <f t="shared" si="84"/>
        <v>0.10000000000000014</v>
      </c>
      <c r="K552" s="121">
        <f t="shared" si="90"/>
        <v>14550</v>
      </c>
    </row>
    <row r="553" spans="1:11" s="7" customFormat="1" ht="20.100000000000001" customHeight="1">
      <c r="A553" s="50"/>
      <c r="B553" s="19"/>
      <c r="C553" s="20" t="s">
        <v>1172</v>
      </c>
      <c r="D553" s="50"/>
      <c r="E553" s="108"/>
      <c r="F553" s="21"/>
      <c r="G553" s="51"/>
      <c r="J553" s="100"/>
      <c r="K553" s="121"/>
    </row>
    <row r="554" spans="1:11" s="7" customFormat="1" ht="35.1" customHeight="1">
      <c r="A554" s="56">
        <v>6100800011730</v>
      </c>
      <c r="B554" s="49" t="s">
        <v>1173</v>
      </c>
      <c r="C554" s="31" t="s">
        <v>1174</v>
      </c>
      <c r="D554" s="50" t="s">
        <v>252</v>
      </c>
      <c r="E554" s="108">
        <v>4100</v>
      </c>
      <c r="F554" s="21">
        <v>38220090</v>
      </c>
      <c r="G554" s="51">
        <v>0.12</v>
      </c>
      <c r="I554" s="99">
        <v>4510</v>
      </c>
      <c r="J554" s="100">
        <f t="shared" si="84"/>
        <v>0.1</v>
      </c>
      <c r="K554" s="121">
        <f t="shared" ref="K554:K555" si="91">+FLOOR(I554,10)</f>
        <v>4510</v>
      </c>
    </row>
    <row r="555" spans="1:11" s="7" customFormat="1" ht="35.1" customHeight="1">
      <c r="A555" s="56">
        <v>6100800021730</v>
      </c>
      <c r="B555" s="49" t="s">
        <v>1175</v>
      </c>
      <c r="C555" s="31" t="s">
        <v>1176</v>
      </c>
      <c r="D555" s="50" t="s">
        <v>252</v>
      </c>
      <c r="E555" s="108">
        <v>9410</v>
      </c>
      <c r="F555" s="21">
        <v>38220090</v>
      </c>
      <c r="G555" s="51">
        <v>0.12</v>
      </c>
      <c r="I555" s="99">
        <v>10351</v>
      </c>
      <c r="J555" s="100">
        <f t="shared" si="84"/>
        <v>0.1</v>
      </c>
      <c r="K555" s="121">
        <f t="shared" si="91"/>
        <v>10350</v>
      </c>
    </row>
    <row r="556" spans="1:11" s="7" customFormat="1" ht="20.100000000000001" customHeight="1">
      <c r="A556" s="50"/>
      <c r="B556" s="19"/>
      <c r="C556" s="20" t="s">
        <v>1177</v>
      </c>
      <c r="D556" s="50"/>
      <c r="E556" s="108"/>
      <c r="F556" s="21"/>
      <c r="G556" s="51"/>
      <c r="J556" s="100"/>
      <c r="K556" s="121"/>
    </row>
    <row r="557" spans="1:11" s="7" customFormat="1" ht="35.1" customHeight="1">
      <c r="A557" s="56">
        <v>6100700011730</v>
      </c>
      <c r="B557" s="49" t="s">
        <v>1178</v>
      </c>
      <c r="C557" s="31" t="s">
        <v>1179</v>
      </c>
      <c r="D557" s="50" t="s">
        <v>252</v>
      </c>
      <c r="E557" s="108">
        <v>6339.5</v>
      </c>
      <c r="F557" s="21">
        <v>38220090</v>
      </c>
      <c r="G557" s="51">
        <v>0.12</v>
      </c>
      <c r="I557" s="99">
        <v>6973.4500000000007</v>
      </c>
      <c r="J557" s="100">
        <f t="shared" si="84"/>
        <v>0.10000000000000012</v>
      </c>
      <c r="K557" s="121">
        <f t="shared" ref="K557:K558" si="92">+FLOOR(I557,10)</f>
        <v>6970</v>
      </c>
    </row>
    <row r="558" spans="1:11" s="7" customFormat="1" ht="35.1" customHeight="1">
      <c r="A558" s="56">
        <v>6100700021730</v>
      </c>
      <c r="B558" s="49" t="s">
        <v>1180</v>
      </c>
      <c r="C558" s="31" t="s">
        <v>1181</v>
      </c>
      <c r="D558" s="50" t="s">
        <v>252</v>
      </c>
      <c r="E558" s="108">
        <v>16310</v>
      </c>
      <c r="F558" s="21">
        <v>38220090</v>
      </c>
      <c r="G558" s="51">
        <v>0.12</v>
      </c>
      <c r="I558" s="99">
        <v>17941</v>
      </c>
      <c r="J558" s="100">
        <f t="shared" si="84"/>
        <v>0.1</v>
      </c>
      <c r="K558" s="121">
        <f t="shared" si="92"/>
        <v>17940</v>
      </c>
    </row>
    <row r="559" spans="1:11" s="7" customFormat="1" ht="35.25" customHeight="1">
      <c r="A559" s="50"/>
      <c r="B559" s="19"/>
      <c r="C559" s="20" t="s">
        <v>1182</v>
      </c>
      <c r="D559" s="50"/>
      <c r="E559" s="108"/>
      <c r="F559" s="21"/>
      <c r="G559" s="51"/>
      <c r="J559" s="100"/>
      <c r="K559" s="121"/>
    </row>
    <row r="560" spans="1:11" s="7" customFormat="1" ht="35.1" customHeight="1">
      <c r="A560" s="56">
        <v>6106600011730</v>
      </c>
      <c r="B560" s="49" t="s">
        <v>1183</v>
      </c>
      <c r="C560" s="31" t="s">
        <v>1184</v>
      </c>
      <c r="D560" s="50" t="s">
        <v>252</v>
      </c>
      <c r="E560" s="108">
        <v>8630</v>
      </c>
      <c r="F560" s="21">
        <v>38220090</v>
      </c>
      <c r="G560" s="51">
        <v>0.12</v>
      </c>
      <c r="I560" s="99">
        <v>9493</v>
      </c>
      <c r="J560" s="100">
        <f t="shared" si="84"/>
        <v>0.1</v>
      </c>
      <c r="K560" s="121">
        <f t="shared" ref="K560:K561" si="93">+FLOOR(I560,10)</f>
        <v>9490</v>
      </c>
    </row>
    <row r="561" spans="1:11" s="7" customFormat="1" ht="35.1" customHeight="1">
      <c r="A561" s="48">
        <v>6121900011730</v>
      </c>
      <c r="B561" s="57" t="s">
        <v>1185</v>
      </c>
      <c r="C561" s="23" t="s">
        <v>1186</v>
      </c>
      <c r="D561" s="50" t="s">
        <v>252</v>
      </c>
      <c r="E561" s="110">
        <v>4200</v>
      </c>
      <c r="F561" s="21">
        <v>38220090</v>
      </c>
      <c r="G561" s="51">
        <v>0.12</v>
      </c>
      <c r="I561" s="99">
        <v>4620</v>
      </c>
      <c r="J561" s="100">
        <f t="shared" si="84"/>
        <v>0.1</v>
      </c>
      <c r="K561" s="121">
        <f t="shared" si="93"/>
        <v>4620</v>
      </c>
    </row>
    <row r="562" spans="1:11" s="7" customFormat="1" ht="35.1" customHeight="1">
      <c r="A562" s="48"/>
      <c r="B562" s="19"/>
      <c r="C562" s="23"/>
      <c r="D562" s="50"/>
      <c r="E562" s="110"/>
      <c r="F562" s="21"/>
      <c r="G562" s="51"/>
      <c r="J562" s="100"/>
      <c r="K562" s="121"/>
    </row>
    <row r="563" spans="1:11" s="7" customFormat="1" ht="5.25" customHeight="1">
      <c r="A563" s="48"/>
      <c r="B563" s="19"/>
      <c r="C563" s="23"/>
      <c r="D563" s="50"/>
      <c r="E563" s="110"/>
      <c r="F563" s="21"/>
      <c r="G563" s="51"/>
      <c r="J563" s="100"/>
      <c r="K563" s="121"/>
    </row>
    <row r="564" spans="1:11" s="7" customFormat="1" ht="20.100000000000001" customHeight="1">
      <c r="A564" s="50"/>
      <c r="B564" s="19"/>
      <c r="C564" s="20" t="s">
        <v>1187</v>
      </c>
      <c r="D564" s="50"/>
      <c r="E564" s="108"/>
      <c r="F564" s="21"/>
      <c r="G564" s="51"/>
      <c r="J564" s="100"/>
      <c r="K564" s="121"/>
    </row>
    <row r="565" spans="1:11" s="7" customFormat="1" ht="20.100000000000001" customHeight="1">
      <c r="A565" s="50"/>
      <c r="B565" s="19"/>
      <c r="C565" s="20" t="s">
        <v>1188</v>
      </c>
      <c r="D565" s="50"/>
      <c r="E565" s="108"/>
      <c r="F565" s="21"/>
      <c r="G565" s="51"/>
      <c r="J565" s="100"/>
      <c r="K565" s="121"/>
    </row>
    <row r="566" spans="1:11" s="7" customFormat="1" ht="35.1" customHeight="1">
      <c r="A566" s="56">
        <v>6100600011730</v>
      </c>
      <c r="B566" s="49" t="s">
        <v>1189</v>
      </c>
      <c r="C566" s="31" t="s">
        <v>1190</v>
      </c>
      <c r="D566" s="50" t="s">
        <v>252</v>
      </c>
      <c r="E566" s="108">
        <v>6210</v>
      </c>
      <c r="F566" s="21">
        <v>38220090</v>
      </c>
      <c r="G566" s="51">
        <v>0.12</v>
      </c>
      <c r="I566" s="99">
        <v>6831.0000000000009</v>
      </c>
      <c r="J566" s="100">
        <f t="shared" si="84"/>
        <v>0.10000000000000014</v>
      </c>
      <c r="K566" s="121">
        <f t="shared" ref="K566:K568" si="94">+FLOOR(I566,10)</f>
        <v>6830</v>
      </c>
    </row>
    <row r="567" spans="1:11" s="7" customFormat="1" ht="35.1" customHeight="1">
      <c r="A567" s="56">
        <v>6100600021730</v>
      </c>
      <c r="B567" s="49" t="s">
        <v>1191</v>
      </c>
      <c r="C567" s="31" t="s">
        <v>1192</v>
      </c>
      <c r="D567" s="50" t="s">
        <v>252</v>
      </c>
      <c r="E567" s="108">
        <v>12080</v>
      </c>
      <c r="F567" s="21">
        <v>38220090</v>
      </c>
      <c r="G567" s="51">
        <v>0.12</v>
      </c>
      <c r="I567" s="99">
        <v>13288.000000000002</v>
      </c>
      <c r="J567" s="100">
        <f t="shared" si="84"/>
        <v>0.10000000000000014</v>
      </c>
      <c r="K567" s="121">
        <f t="shared" si="94"/>
        <v>13280</v>
      </c>
    </row>
    <row r="568" spans="1:11" s="7" customFormat="1" ht="35.1" customHeight="1">
      <c r="A568" s="56">
        <v>6112600011730</v>
      </c>
      <c r="B568" s="49" t="s">
        <v>1193</v>
      </c>
      <c r="C568" s="23" t="s">
        <v>1194</v>
      </c>
      <c r="D568" s="50" t="s">
        <v>252</v>
      </c>
      <c r="E568" s="108">
        <v>5340</v>
      </c>
      <c r="F568" s="21">
        <v>38220090</v>
      </c>
      <c r="G568" s="51">
        <v>0.12</v>
      </c>
      <c r="I568" s="99">
        <v>5874.0000000000009</v>
      </c>
      <c r="J568" s="100">
        <f t="shared" si="84"/>
        <v>0.10000000000000017</v>
      </c>
      <c r="K568" s="121">
        <f t="shared" si="94"/>
        <v>5870</v>
      </c>
    </row>
    <row r="569" spans="1:11" s="7" customFormat="1" ht="36.75" customHeight="1">
      <c r="A569" s="50"/>
      <c r="B569" s="19"/>
      <c r="C569" s="20" t="s">
        <v>1195</v>
      </c>
      <c r="D569" s="50"/>
      <c r="E569" s="108"/>
      <c r="F569" s="21"/>
      <c r="G569" s="51"/>
      <c r="J569" s="100"/>
      <c r="K569" s="121"/>
    </row>
    <row r="570" spans="1:11" s="7" customFormat="1" ht="35.1" customHeight="1">
      <c r="A570" s="56">
        <v>6102800011730</v>
      </c>
      <c r="B570" s="49" t="s">
        <v>1196</v>
      </c>
      <c r="C570" s="31" t="s">
        <v>1197</v>
      </c>
      <c r="D570" s="50" t="s">
        <v>252</v>
      </c>
      <c r="E570" s="108">
        <v>5590</v>
      </c>
      <c r="F570" s="21">
        <v>38220090</v>
      </c>
      <c r="G570" s="51">
        <v>0.12</v>
      </c>
      <c r="I570" s="99">
        <v>6149.0000000000009</v>
      </c>
      <c r="J570" s="100">
        <f t="shared" si="84"/>
        <v>0.10000000000000016</v>
      </c>
      <c r="K570" s="121">
        <f t="shared" ref="K570:K577" si="95">+FLOOR(I570,10)</f>
        <v>6140</v>
      </c>
    </row>
    <row r="571" spans="1:11" s="7" customFormat="1" ht="35.1" customHeight="1">
      <c r="A571" s="56">
        <v>6102800021730</v>
      </c>
      <c r="B571" s="49" t="s">
        <v>1198</v>
      </c>
      <c r="C571" s="31" t="s">
        <v>1199</v>
      </c>
      <c r="D571" s="50" t="s">
        <v>252</v>
      </c>
      <c r="E571" s="108">
        <v>6269.5</v>
      </c>
      <c r="F571" s="21">
        <v>38220090</v>
      </c>
      <c r="G571" s="51">
        <v>0.12</v>
      </c>
      <c r="I571" s="99">
        <v>6896.4500000000007</v>
      </c>
      <c r="J571" s="100">
        <f t="shared" si="84"/>
        <v>0.10000000000000012</v>
      </c>
      <c r="K571" s="121">
        <f t="shared" si="95"/>
        <v>6890</v>
      </c>
    </row>
    <row r="572" spans="1:11" s="33" customFormat="1" ht="35.1" customHeight="1">
      <c r="A572" s="48">
        <v>6112800011730</v>
      </c>
      <c r="B572" s="57" t="s">
        <v>1200</v>
      </c>
      <c r="C572" s="23" t="s">
        <v>1201</v>
      </c>
      <c r="D572" s="50" t="s">
        <v>252</v>
      </c>
      <c r="E572" s="110">
        <v>8630</v>
      </c>
      <c r="F572" s="21">
        <v>38220090</v>
      </c>
      <c r="G572" s="51">
        <v>0.12</v>
      </c>
      <c r="I572" s="99">
        <v>9493</v>
      </c>
      <c r="J572" s="100">
        <f t="shared" si="84"/>
        <v>0.1</v>
      </c>
      <c r="K572" s="121">
        <f t="shared" si="95"/>
        <v>9490</v>
      </c>
    </row>
    <row r="573" spans="1:11" s="7" customFormat="1" ht="35.1" customHeight="1">
      <c r="A573" s="56">
        <v>6106700011730</v>
      </c>
      <c r="B573" s="49" t="s">
        <v>1202</v>
      </c>
      <c r="C573" s="31" t="s">
        <v>1203</v>
      </c>
      <c r="D573" s="50" t="s">
        <v>252</v>
      </c>
      <c r="E573" s="108">
        <v>4120</v>
      </c>
      <c r="F573" s="21">
        <v>38220090</v>
      </c>
      <c r="G573" s="51">
        <v>0.12</v>
      </c>
      <c r="I573" s="99">
        <v>4532</v>
      </c>
      <c r="J573" s="100">
        <f t="shared" si="84"/>
        <v>0.1</v>
      </c>
      <c r="K573" s="121">
        <f t="shared" si="95"/>
        <v>4530</v>
      </c>
    </row>
    <row r="574" spans="1:11" s="7" customFormat="1" ht="35.1" customHeight="1">
      <c r="A574" s="56">
        <v>6112500011730</v>
      </c>
      <c r="B574" s="49" t="s">
        <v>1204</v>
      </c>
      <c r="C574" s="31" t="s">
        <v>1205</v>
      </c>
      <c r="D574" s="50" t="s">
        <v>252</v>
      </c>
      <c r="E574" s="108">
        <v>4939.5</v>
      </c>
      <c r="F574" s="21">
        <v>38220090</v>
      </c>
      <c r="G574" s="51">
        <v>0.12</v>
      </c>
      <c r="I574" s="99">
        <v>5433.4500000000007</v>
      </c>
      <c r="J574" s="100">
        <f t="shared" si="84"/>
        <v>0.10000000000000014</v>
      </c>
      <c r="K574" s="121">
        <f t="shared" si="95"/>
        <v>5430</v>
      </c>
    </row>
    <row r="575" spans="1:11" s="7" customFormat="1" ht="35.1" customHeight="1">
      <c r="A575" s="56">
        <v>6112900011730</v>
      </c>
      <c r="B575" s="49" t="s">
        <v>1206</v>
      </c>
      <c r="C575" s="31" t="s">
        <v>1207</v>
      </c>
      <c r="D575" s="50" t="s">
        <v>252</v>
      </c>
      <c r="E575" s="108">
        <v>4199.5</v>
      </c>
      <c r="F575" s="21">
        <v>38220090</v>
      </c>
      <c r="G575" s="51">
        <v>0.12</v>
      </c>
      <c r="I575" s="99">
        <v>4619.4500000000007</v>
      </c>
      <c r="J575" s="100">
        <f t="shared" si="84"/>
        <v>0.10000000000000017</v>
      </c>
      <c r="K575" s="121">
        <f t="shared" si="95"/>
        <v>4610</v>
      </c>
    </row>
    <row r="576" spans="1:11" s="7" customFormat="1" ht="35.1" customHeight="1">
      <c r="A576" s="56">
        <v>6114800011730</v>
      </c>
      <c r="B576" s="49" t="s">
        <v>1208</v>
      </c>
      <c r="C576" s="31" t="s">
        <v>1209</v>
      </c>
      <c r="D576" s="50" t="s">
        <v>252</v>
      </c>
      <c r="E576" s="108">
        <v>7739.5</v>
      </c>
      <c r="F576" s="21">
        <v>38220090</v>
      </c>
      <c r="G576" s="51">
        <v>0.12</v>
      </c>
      <c r="I576" s="99">
        <v>8513.4500000000007</v>
      </c>
      <c r="J576" s="100">
        <f t="shared" si="84"/>
        <v>0.10000000000000009</v>
      </c>
      <c r="K576" s="121">
        <f t="shared" si="95"/>
        <v>8510</v>
      </c>
    </row>
    <row r="577" spans="1:11" s="7" customFormat="1" ht="35.1" customHeight="1">
      <c r="A577" s="56">
        <v>6113200011730</v>
      </c>
      <c r="B577" s="49" t="s">
        <v>1210</v>
      </c>
      <c r="C577" s="31" t="s">
        <v>1211</v>
      </c>
      <c r="D577" s="50" t="s">
        <v>252</v>
      </c>
      <c r="E577" s="108">
        <v>6440</v>
      </c>
      <c r="F577" s="21">
        <v>38220090</v>
      </c>
      <c r="G577" s="51">
        <v>0.12</v>
      </c>
      <c r="I577" s="99">
        <v>7084.0000000000009</v>
      </c>
      <c r="J577" s="100">
        <f t="shared" si="84"/>
        <v>0.10000000000000014</v>
      </c>
      <c r="K577" s="121">
        <f t="shared" si="95"/>
        <v>7080</v>
      </c>
    </row>
    <row r="578" spans="1:11" s="65" customFormat="1" ht="20.100000000000001" customHeight="1">
      <c r="A578" s="48"/>
      <c r="B578" s="19"/>
      <c r="C578" s="20" t="s">
        <v>1212</v>
      </c>
      <c r="D578" s="59"/>
      <c r="E578" s="110"/>
      <c r="F578" s="21"/>
      <c r="G578" s="51"/>
      <c r="J578" s="100"/>
      <c r="K578" s="121"/>
    </row>
    <row r="579" spans="1:11" s="65" customFormat="1" ht="35.1" customHeight="1">
      <c r="A579" s="48">
        <v>6104300011730</v>
      </c>
      <c r="B579" s="57" t="s">
        <v>1213</v>
      </c>
      <c r="C579" s="23" t="s">
        <v>1214</v>
      </c>
      <c r="D579" s="50" t="s">
        <v>252</v>
      </c>
      <c r="E579" s="110">
        <v>7149.5</v>
      </c>
      <c r="F579" s="21">
        <v>38220090</v>
      </c>
      <c r="G579" s="51">
        <v>0.12</v>
      </c>
      <c r="I579" s="99">
        <v>7864.4500000000007</v>
      </c>
      <c r="J579" s="100">
        <f t="shared" si="84"/>
        <v>0.1000000000000001</v>
      </c>
      <c r="K579" s="121">
        <f t="shared" ref="K579:K580" si="96">+FLOOR(I579,10)</f>
        <v>7860</v>
      </c>
    </row>
    <row r="580" spans="1:11" s="65" customFormat="1" ht="35.1" customHeight="1">
      <c r="A580" s="48">
        <v>6113400011730</v>
      </c>
      <c r="B580" s="57" t="s">
        <v>1215</v>
      </c>
      <c r="C580" s="23" t="s">
        <v>1216</v>
      </c>
      <c r="D580" s="50" t="s">
        <v>252</v>
      </c>
      <c r="E580" s="110">
        <v>3629.5</v>
      </c>
      <c r="F580" s="21">
        <v>38220090</v>
      </c>
      <c r="G580" s="51">
        <v>0.12</v>
      </c>
      <c r="I580" s="99">
        <v>3992.4500000000003</v>
      </c>
      <c r="J580" s="100">
        <f t="shared" si="84"/>
        <v>0.10000000000000007</v>
      </c>
      <c r="K580" s="121">
        <f t="shared" si="96"/>
        <v>3990</v>
      </c>
    </row>
    <row r="581" spans="1:11" s="7" customFormat="1" ht="20.100000000000001" customHeight="1">
      <c r="A581" s="50"/>
      <c r="B581" s="19"/>
      <c r="C581" s="20" t="s">
        <v>1217</v>
      </c>
      <c r="D581" s="50"/>
      <c r="E581" s="108"/>
      <c r="F581" s="63"/>
      <c r="G581" s="51"/>
      <c r="J581" s="100"/>
      <c r="K581" s="121"/>
    </row>
    <row r="582" spans="1:11" s="7" customFormat="1" ht="35.1" customHeight="1">
      <c r="A582" s="56">
        <v>6106000011730</v>
      </c>
      <c r="B582" s="49" t="s">
        <v>1218</v>
      </c>
      <c r="C582" s="31" t="s">
        <v>1219</v>
      </c>
      <c r="D582" s="50" t="s">
        <v>252</v>
      </c>
      <c r="E582" s="108">
        <v>7590</v>
      </c>
      <c r="F582" s="21">
        <v>38220090</v>
      </c>
      <c r="G582" s="51">
        <v>0.12</v>
      </c>
      <c r="I582" s="99">
        <v>8349</v>
      </c>
      <c r="J582" s="100">
        <f t="shared" si="84"/>
        <v>0.1</v>
      </c>
      <c r="K582" s="121">
        <f t="shared" ref="K582:K584" si="97">+FLOOR(I582,10)</f>
        <v>8340</v>
      </c>
    </row>
    <row r="583" spans="1:11" s="7" customFormat="1" ht="35.1" customHeight="1">
      <c r="A583" s="56">
        <v>6106900011730</v>
      </c>
      <c r="B583" s="49" t="s">
        <v>1220</v>
      </c>
      <c r="C583" s="31" t="s">
        <v>1221</v>
      </c>
      <c r="D583" s="50" t="s">
        <v>252</v>
      </c>
      <c r="E583" s="108">
        <v>10950</v>
      </c>
      <c r="F583" s="21">
        <v>38220090</v>
      </c>
      <c r="G583" s="51">
        <v>0.12</v>
      </c>
      <c r="I583" s="99">
        <v>12045.000000000002</v>
      </c>
      <c r="J583" s="100">
        <f t="shared" si="84"/>
        <v>0.10000000000000017</v>
      </c>
      <c r="K583" s="121">
        <f t="shared" si="97"/>
        <v>12040</v>
      </c>
    </row>
    <row r="584" spans="1:11" s="7" customFormat="1" ht="35.1" customHeight="1">
      <c r="A584" s="56">
        <v>6113100011730</v>
      </c>
      <c r="B584" s="49" t="s">
        <v>1222</v>
      </c>
      <c r="C584" s="31" t="s">
        <v>1223</v>
      </c>
      <c r="D584" s="50" t="s">
        <v>252</v>
      </c>
      <c r="E584" s="108">
        <v>9000</v>
      </c>
      <c r="F584" s="21">
        <v>38220090</v>
      </c>
      <c r="G584" s="51">
        <v>0.12</v>
      </c>
      <c r="I584" s="99">
        <v>9900</v>
      </c>
      <c r="J584" s="100">
        <f t="shared" ref="J584:J647" si="98">(I584-E584)/E584</f>
        <v>0.1</v>
      </c>
      <c r="K584" s="121">
        <f t="shared" si="97"/>
        <v>9900</v>
      </c>
    </row>
    <row r="585" spans="1:11" s="7" customFormat="1" ht="20.100000000000001" customHeight="1">
      <c r="A585" s="50"/>
      <c r="B585" s="19"/>
      <c r="C585" s="20" t="s">
        <v>1224</v>
      </c>
      <c r="D585" s="50"/>
      <c r="E585" s="108"/>
      <c r="F585" s="21"/>
      <c r="G585" s="51"/>
      <c r="J585" s="100"/>
      <c r="K585" s="121"/>
    </row>
    <row r="586" spans="1:11" s="7" customFormat="1" ht="35.1" customHeight="1">
      <c r="A586" s="56">
        <v>6104400011730</v>
      </c>
      <c r="B586" s="49" t="s">
        <v>1225</v>
      </c>
      <c r="C586" s="31" t="s">
        <v>1226</v>
      </c>
      <c r="D586" s="50" t="s">
        <v>252</v>
      </c>
      <c r="E586" s="108">
        <v>7949.5</v>
      </c>
      <c r="F586" s="21">
        <v>38220090</v>
      </c>
      <c r="G586" s="51">
        <v>0.12</v>
      </c>
      <c r="I586" s="99">
        <v>8744.4500000000007</v>
      </c>
      <c r="J586" s="100">
        <f t="shared" si="98"/>
        <v>0.10000000000000009</v>
      </c>
      <c r="K586" s="121">
        <f t="shared" ref="K586:K594" si="99">+FLOOR(I586,10)</f>
        <v>8740</v>
      </c>
    </row>
    <row r="587" spans="1:11" s="7" customFormat="1" ht="35.1" customHeight="1">
      <c r="A587" s="56">
        <v>6104400021730</v>
      </c>
      <c r="B587" s="49" t="s">
        <v>1227</v>
      </c>
      <c r="C587" s="31" t="s">
        <v>1228</v>
      </c>
      <c r="D587" s="50" t="s">
        <v>252</v>
      </c>
      <c r="E587" s="108">
        <v>10030</v>
      </c>
      <c r="F587" s="21">
        <v>38220090</v>
      </c>
      <c r="G587" s="51">
        <v>0.12</v>
      </c>
      <c r="I587" s="99">
        <v>11033</v>
      </c>
      <c r="J587" s="100">
        <f t="shared" si="98"/>
        <v>0.1</v>
      </c>
      <c r="K587" s="121">
        <f t="shared" si="99"/>
        <v>11030</v>
      </c>
    </row>
    <row r="588" spans="1:11" s="7" customFormat="1" ht="35.1" customHeight="1">
      <c r="A588" s="56">
        <v>6110700011730</v>
      </c>
      <c r="B588" s="49" t="s">
        <v>1229</v>
      </c>
      <c r="C588" s="31" t="s">
        <v>1230</v>
      </c>
      <c r="D588" s="50" t="s">
        <v>252</v>
      </c>
      <c r="E588" s="108">
        <v>8540</v>
      </c>
      <c r="F588" s="21">
        <v>38220090</v>
      </c>
      <c r="G588" s="51">
        <v>0.12</v>
      </c>
      <c r="I588" s="99">
        <v>9394</v>
      </c>
      <c r="J588" s="100">
        <f t="shared" si="98"/>
        <v>0.1</v>
      </c>
      <c r="K588" s="121">
        <f t="shared" si="99"/>
        <v>9390</v>
      </c>
    </row>
    <row r="589" spans="1:11" s="7" customFormat="1" ht="35.1" customHeight="1">
      <c r="A589" s="56">
        <v>6110800011730</v>
      </c>
      <c r="B589" s="49" t="s">
        <v>1231</v>
      </c>
      <c r="C589" s="31" t="s">
        <v>1232</v>
      </c>
      <c r="D589" s="50" t="s">
        <v>252</v>
      </c>
      <c r="E589" s="108">
        <v>8100</v>
      </c>
      <c r="F589" s="21">
        <v>38220090</v>
      </c>
      <c r="G589" s="51">
        <v>0.12</v>
      </c>
      <c r="I589" s="99">
        <v>8910</v>
      </c>
      <c r="J589" s="100">
        <f t="shared" si="98"/>
        <v>0.1</v>
      </c>
      <c r="K589" s="121">
        <f t="shared" si="99"/>
        <v>8910</v>
      </c>
    </row>
    <row r="590" spans="1:11" s="7" customFormat="1" ht="35.1" customHeight="1">
      <c r="A590" s="56">
        <v>6110000011730</v>
      </c>
      <c r="B590" s="49" t="s">
        <v>1233</v>
      </c>
      <c r="C590" s="31" t="s">
        <v>1234</v>
      </c>
      <c r="D590" s="50" t="s">
        <v>252</v>
      </c>
      <c r="E590" s="108">
        <v>7780</v>
      </c>
      <c r="F590" s="63">
        <v>38220090</v>
      </c>
      <c r="G590" s="51">
        <v>0.12</v>
      </c>
      <c r="I590" s="99">
        <v>8558</v>
      </c>
      <c r="J590" s="100">
        <f t="shared" si="98"/>
        <v>0.1</v>
      </c>
      <c r="K590" s="121">
        <f t="shared" si="99"/>
        <v>8550</v>
      </c>
    </row>
    <row r="591" spans="1:11" s="7" customFormat="1" ht="35.1" customHeight="1">
      <c r="A591" s="56">
        <v>6110000021730</v>
      </c>
      <c r="B591" s="49" t="s">
        <v>1235</v>
      </c>
      <c r="C591" s="31" t="s">
        <v>1236</v>
      </c>
      <c r="D591" s="50" t="s">
        <v>252</v>
      </c>
      <c r="E591" s="108">
        <v>27589.5</v>
      </c>
      <c r="F591" s="21">
        <v>38220090</v>
      </c>
      <c r="G591" s="51">
        <v>0.12</v>
      </c>
      <c r="I591" s="99">
        <v>30348.45</v>
      </c>
      <c r="J591" s="100">
        <f t="shared" si="98"/>
        <v>0.10000000000000003</v>
      </c>
      <c r="K591" s="121">
        <f t="shared" si="99"/>
        <v>30340</v>
      </c>
    </row>
    <row r="592" spans="1:11" s="7" customFormat="1" ht="35.1" customHeight="1">
      <c r="A592" s="56">
        <v>6110100021730</v>
      </c>
      <c r="B592" s="49" t="s">
        <v>1237</v>
      </c>
      <c r="C592" s="31" t="s">
        <v>1238</v>
      </c>
      <c r="D592" s="50" t="s">
        <v>252</v>
      </c>
      <c r="E592" s="108">
        <v>27589.5</v>
      </c>
      <c r="F592" s="21">
        <v>38220090</v>
      </c>
      <c r="G592" s="51">
        <v>0.12</v>
      </c>
      <c r="I592" s="99">
        <v>30348.45</v>
      </c>
      <c r="J592" s="100">
        <f t="shared" si="98"/>
        <v>0.10000000000000003</v>
      </c>
      <c r="K592" s="121">
        <f t="shared" si="99"/>
        <v>30340</v>
      </c>
    </row>
    <row r="593" spans="1:11" s="7" customFormat="1" ht="35.1" customHeight="1">
      <c r="A593" s="56">
        <v>6110200011730</v>
      </c>
      <c r="B593" s="49" t="s">
        <v>1239</v>
      </c>
      <c r="C593" s="31" t="s">
        <v>1240</v>
      </c>
      <c r="D593" s="50" t="s">
        <v>252</v>
      </c>
      <c r="E593" s="108">
        <v>10409.5</v>
      </c>
      <c r="F593" s="21">
        <v>38220090</v>
      </c>
      <c r="G593" s="51">
        <v>0.12</v>
      </c>
      <c r="I593" s="99">
        <v>11450.45</v>
      </c>
      <c r="J593" s="100">
        <f t="shared" si="98"/>
        <v>0.10000000000000007</v>
      </c>
      <c r="K593" s="121">
        <f t="shared" si="99"/>
        <v>11450</v>
      </c>
    </row>
    <row r="594" spans="1:11" ht="35.1" customHeight="1">
      <c r="A594" s="56">
        <v>6113600011730</v>
      </c>
      <c r="B594" s="50" t="s">
        <v>1241</v>
      </c>
      <c r="C594" s="31" t="s">
        <v>1242</v>
      </c>
      <c r="D594" s="48" t="s">
        <v>252</v>
      </c>
      <c r="E594" s="108">
        <v>10120</v>
      </c>
      <c r="F594" s="21">
        <v>38220090</v>
      </c>
      <c r="G594" s="51">
        <v>0.12</v>
      </c>
      <c r="I594" s="99">
        <v>11132</v>
      </c>
      <c r="J594" s="100">
        <f t="shared" si="98"/>
        <v>0.1</v>
      </c>
      <c r="K594" s="121">
        <f t="shared" si="99"/>
        <v>11130</v>
      </c>
    </row>
    <row r="595" spans="1:11" s="7" customFormat="1" ht="20.100000000000001" customHeight="1">
      <c r="A595" s="50"/>
      <c r="B595" s="19"/>
      <c r="C595" s="20" t="s">
        <v>1243</v>
      </c>
      <c r="D595" s="50"/>
      <c r="E595" s="108"/>
      <c r="F595" s="21"/>
      <c r="G595" s="51"/>
      <c r="J595" s="100"/>
      <c r="K595" s="121"/>
    </row>
    <row r="596" spans="1:11" s="7" customFormat="1" ht="35.1" customHeight="1">
      <c r="A596" s="56">
        <v>6109400011730</v>
      </c>
      <c r="B596" s="49" t="s">
        <v>1244</v>
      </c>
      <c r="C596" s="31" t="s">
        <v>1245</v>
      </c>
      <c r="D596" s="50" t="s">
        <v>252</v>
      </c>
      <c r="E596" s="108">
        <v>8159.5</v>
      </c>
      <c r="F596" s="21">
        <v>38220090</v>
      </c>
      <c r="G596" s="51">
        <v>0.12</v>
      </c>
      <c r="I596" s="99">
        <v>8975.4500000000007</v>
      </c>
      <c r="J596" s="100">
        <f t="shared" si="98"/>
        <v>0.10000000000000009</v>
      </c>
      <c r="K596" s="121">
        <f t="shared" ref="K596:K601" si="100">+FLOOR(I596,10)</f>
        <v>8970</v>
      </c>
    </row>
    <row r="597" spans="1:11" s="7" customFormat="1" ht="35.1" customHeight="1">
      <c r="A597" s="56">
        <v>6109400021730</v>
      </c>
      <c r="B597" s="49" t="s">
        <v>1246</v>
      </c>
      <c r="C597" s="31" t="s">
        <v>1247</v>
      </c>
      <c r="D597" s="50" t="s">
        <v>252</v>
      </c>
      <c r="E597" s="108">
        <v>27779.5</v>
      </c>
      <c r="F597" s="21">
        <v>38220090</v>
      </c>
      <c r="G597" s="51">
        <v>0.12</v>
      </c>
      <c r="I597" s="99">
        <v>30557.45</v>
      </c>
      <c r="J597" s="100">
        <f t="shared" si="98"/>
        <v>0.10000000000000002</v>
      </c>
      <c r="K597" s="121">
        <f t="shared" si="100"/>
        <v>30550</v>
      </c>
    </row>
    <row r="598" spans="1:11" s="7" customFormat="1" ht="35.1" customHeight="1">
      <c r="A598" s="56">
        <v>6109500011730</v>
      </c>
      <c r="B598" s="49" t="s">
        <v>1248</v>
      </c>
      <c r="C598" s="31" t="s">
        <v>1249</v>
      </c>
      <c r="D598" s="50" t="s">
        <v>252</v>
      </c>
      <c r="E598" s="108">
        <v>9839.5</v>
      </c>
      <c r="F598" s="21">
        <v>38220090</v>
      </c>
      <c r="G598" s="51">
        <v>0.12</v>
      </c>
      <c r="I598" s="99">
        <v>10823.45</v>
      </c>
      <c r="J598" s="100">
        <f t="shared" si="98"/>
        <v>0.10000000000000007</v>
      </c>
      <c r="K598" s="121">
        <f t="shared" si="100"/>
        <v>10820</v>
      </c>
    </row>
    <row r="599" spans="1:11" s="7" customFormat="1" ht="35.1" customHeight="1">
      <c r="A599" s="56">
        <v>6109500021730</v>
      </c>
      <c r="B599" s="49" t="s">
        <v>1250</v>
      </c>
      <c r="C599" s="31" t="s">
        <v>1251</v>
      </c>
      <c r="D599" s="50" t="s">
        <v>252</v>
      </c>
      <c r="E599" s="108">
        <v>28020</v>
      </c>
      <c r="F599" s="21">
        <v>38220090</v>
      </c>
      <c r="G599" s="51">
        <v>0.12</v>
      </c>
      <c r="I599" s="99">
        <v>30822.000000000004</v>
      </c>
      <c r="J599" s="100">
        <f t="shared" si="98"/>
        <v>0.10000000000000013</v>
      </c>
      <c r="K599" s="121">
        <f t="shared" si="100"/>
        <v>30820</v>
      </c>
    </row>
    <row r="600" spans="1:11" s="7" customFormat="1" ht="35.1" customHeight="1">
      <c r="A600" s="56">
        <v>6109900011730</v>
      </c>
      <c r="B600" s="49" t="s">
        <v>1252</v>
      </c>
      <c r="C600" s="31" t="s">
        <v>1253</v>
      </c>
      <c r="D600" s="50" t="s">
        <v>252</v>
      </c>
      <c r="E600" s="108">
        <v>9070</v>
      </c>
      <c r="F600" s="21">
        <v>38220090</v>
      </c>
      <c r="G600" s="51">
        <v>0.12</v>
      </c>
      <c r="I600" s="99">
        <v>9977</v>
      </c>
      <c r="J600" s="100">
        <f t="shared" si="98"/>
        <v>0.1</v>
      </c>
      <c r="K600" s="121">
        <f t="shared" si="100"/>
        <v>9970</v>
      </c>
    </row>
    <row r="601" spans="1:11" s="7" customFormat="1" ht="35.1" customHeight="1">
      <c r="A601" s="56">
        <v>6114700011730</v>
      </c>
      <c r="B601" s="49" t="s">
        <v>1254</v>
      </c>
      <c r="C601" s="31" t="s">
        <v>1255</v>
      </c>
      <c r="D601" s="50" t="s">
        <v>252</v>
      </c>
      <c r="E601" s="108">
        <v>10199.5</v>
      </c>
      <c r="F601" s="21">
        <v>38220090</v>
      </c>
      <c r="G601" s="51">
        <v>0.12</v>
      </c>
      <c r="I601" s="99">
        <v>11219.45</v>
      </c>
      <c r="J601" s="100">
        <f t="shared" si="98"/>
        <v>0.10000000000000007</v>
      </c>
      <c r="K601" s="121">
        <f t="shared" si="100"/>
        <v>11210</v>
      </c>
    </row>
    <row r="602" spans="1:11" s="7" customFormat="1" ht="20.100000000000001" customHeight="1">
      <c r="A602" s="50"/>
      <c r="B602" s="19"/>
      <c r="C602" s="20" t="s">
        <v>1256</v>
      </c>
      <c r="D602" s="50"/>
      <c r="E602" s="108"/>
      <c r="F602" s="21"/>
      <c r="G602" s="51"/>
      <c r="J602" s="100"/>
      <c r="K602" s="121"/>
    </row>
    <row r="603" spans="1:11" s="7" customFormat="1" ht="35.1" customHeight="1">
      <c r="A603" s="56">
        <v>6109600011730</v>
      </c>
      <c r="B603" s="49" t="s">
        <v>1257</v>
      </c>
      <c r="C603" s="31" t="s">
        <v>1258</v>
      </c>
      <c r="D603" s="50" t="s">
        <v>252</v>
      </c>
      <c r="E603" s="108">
        <v>10220</v>
      </c>
      <c r="F603" s="21">
        <v>38220090</v>
      </c>
      <c r="G603" s="51">
        <v>0.12</v>
      </c>
      <c r="I603" s="99">
        <v>11242</v>
      </c>
      <c r="J603" s="100">
        <f t="shared" si="98"/>
        <v>0.1</v>
      </c>
      <c r="K603" s="121">
        <f t="shared" ref="K603:K605" si="101">+FLOOR(I603,10)</f>
        <v>11240</v>
      </c>
    </row>
    <row r="604" spans="1:11" s="7" customFormat="1" ht="35.1" customHeight="1">
      <c r="A604" s="56">
        <v>6109600031730</v>
      </c>
      <c r="B604" s="49" t="s">
        <v>1259</v>
      </c>
      <c r="C604" s="31" t="s">
        <v>1260</v>
      </c>
      <c r="D604" s="50" t="s">
        <v>252</v>
      </c>
      <c r="E604" s="108">
        <v>32020</v>
      </c>
      <c r="F604" s="21">
        <v>38220090</v>
      </c>
      <c r="G604" s="51">
        <v>0.12</v>
      </c>
      <c r="I604" s="99">
        <v>35222</v>
      </c>
      <c r="J604" s="100">
        <f t="shared" si="98"/>
        <v>0.1</v>
      </c>
      <c r="K604" s="121">
        <f t="shared" si="101"/>
        <v>35220</v>
      </c>
    </row>
    <row r="605" spans="1:11" s="7" customFormat="1" ht="35.1" customHeight="1">
      <c r="A605" s="56">
        <v>6113800011730</v>
      </c>
      <c r="B605" s="49" t="s">
        <v>1261</v>
      </c>
      <c r="C605" s="31" t="s">
        <v>1262</v>
      </c>
      <c r="D605" s="50" t="s">
        <v>252</v>
      </c>
      <c r="E605" s="108">
        <v>13789.5</v>
      </c>
      <c r="F605" s="21">
        <v>38220090</v>
      </c>
      <c r="G605" s="51">
        <v>0.12</v>
      </c>
      <c r="I605" s="99">
        <v>15168.45</v>
      </c>
      <c r="J605" s="100">
        <f t="shared" si="98"/>
        <v>0.10000000000000005</v>
      </c>
      <c r="K605" s="121">
        <f t="shared" si="101"/>
        <v>15160</v>
      </c>
    </row>
    <row r="606" spans="1:11" s="7" customFormat="1" ht="20.100000000000001" customHeight="1">
      <c r="A606" s="50"/>
      <c r="B606" s="19"/>
      <c r="C606" s="20" t="s">
        <v>1263</v>
      </c>
      <c r="D606" s="50"/>
      <c r="E606" s="108"/>
      <c r="F606" s="21"/>
      <c r="G606" s="51"/>
      <c r="J606" s="100"/>
      <c r="K606" s="121"/>
    </row>
    <row r="607" spans="1:11" s="7" customFormat="1" ht="35.1" customHeight="1">
      <c r="A607" s="56">
        <v>6104500011730</v>
      </c>
      <c r="B607" s="49" t="s">
        <v>1264</v>
      </c>
      <c r="C607" s="31" t="s">
        <v>1265</v>
      </c>
      <c r="D607" s="50" t="s">
        <v>252</v>
      </c>
      <c r="E607" s="108">
        <v>6770</v>
      </c>
      <c r="F607" s="21">
        <v>38220090</v>
      </c>
      <c r="G607" s="51">
        <v>0.12</v>
      </c>
      <c r="I607" s="99">
        <v>7447.0000000000009</v>
      </c>
      <c r="J607" s="100">
        <f t="shared" si="98"/>
        <v>0.10000000000000013</v>
      </c>
      <c r="K607" s="121">
        <f t="shared" ref="K607:K613" si="102">+FLOOR(I607,10)</f>
        <v>7440</v>
      </c>
    </row>
    <row r="608" spans="1:11" s="7" customFormat="1" ht="35.1" customHeight="1">
      <c r="A608" s="56">
        <v>6104500021730</v>
      </c>
      <c r="B608" s="49" t="s">
        <v>1266</v>
      </c>
      <c r="C608" s="31" t="s">
        <v>1267</v>
      </c>
      <c r="D608" s="50" t="s">
        <v>252</v>
      </c>
      <c r="E608" s="108">
        <v>16910</v>
      </c>
      <c r="F608" s="21">
        <v>38220090</v>
      </c>
      <c r="G608" s="51">
        <v>0.12</v>
      </c>
      <c r="I608" s="99">
        <v>18601</v>
      </c>
      <c r="J608" s="100">
        <f t="shared" si="98"/>
        <v>0.1</v>
      </c>
      <c r="K608" s="121">
        <f t="shared" si="102"/>
        <v>18600</v>
      </c>
    </row>
    <row r="609" spans="1:11" s="7" customFormat="1" ht="35.1" customHeight="1">
      <c r="A609" s="56">
        <v>6119000021730</v>
      </c>
      <c r="B609" s="49" t="s">
        <v>1268</v>
      </c>
      <c r="C609" s="31" t="s">
        <v>1269</v>
      </c>
      <c r="D609" s="50" t="s">
        <v>252</v>
      </c>
      <c r="E609" s="108">
        <v>6950</v>
      </c>
      <c r="F609" s="21">
        <v>38220090</v>
      </c>
      <c r="G609" s="51">
        <v>0.12</v>
      </c>
      <c r="I609" s="99">
        <v>7645.0000000000009</v>
      </c>
      <c r="J609" s="100">
        <f t="shared" si="98"/>
        <v>0.10000000000000013</v>
      </c>
      <c r="K609" s="121">
        <f t="shared" si="102"/>
        <v>7640</v>
      </c>
    </row>
    <row r="610" spans="1:11" s="7" customFormat="1" ht="35.1" customHeight="1">
      <c r="A610" s="56">
        <v>6112300011730</v>
      </c>
      <c r="B610" s="49" t="s">
        <v>1270</v>
      </c>
      <c r="C610" s="31" t="s">
        <v>1271</v>
      </c>
      <c r="D610" s="50" t="s">
        <v>252</v>
      </c>
      <c r="E610" s="108">
        <v>8159.5</v>
      </c>
      <c r="F610" s="21">
        <v>38220090</v>
      </c>
      <c r="G610" s="51">
        <v>0.12</v>
      </c>
      <c r="I610" s="99">
        <v>8975.4500000000007</v>
      </c>
      <c r="J610" s="100">
        <f t="shared" si="98"/>
        <v>0.10000000000000009</v>
      </c>
      <c r="K610" s="121">
        <f t="shared" si="102"/>
        <v>8970</v>
      </c>
    </row>
    <row r="611" spans="1:11" ht="35.1" customHeight="1">
      <c r="A611" s="56">
        <v>6112400011730</v>
      </c>
      <c r="B611" s="49" t="s">
        <v>1272</v>
      </c>
      <c r="C611" s="31" t="s">
        <v>1273</v>
      </c>
      <c r="D611" s="50" t="s">
        <v>252</v>
      </c>
      <c r="E611" s="108">
        <v>9460</v>
      </c>
      <c r="F611" s="21">
        <v>38220090</v>
      </c>
      <c r="G611" s="51">
        <v>0.12</v>
      </c>
      <c r="I611" s="99">
        <v>10406</v>
      </c>
      <c r="J611" s="100">
        <f t="shared" si="98"/>
        <v>0.1</v>
      </c>
      <c r="K611" s="121">
        <f t="shared" si="102"/>
        <v>10400</v>
      </c>
    </row>
    <row r="612" spans="1:11" ht="35.1" customHeight="1">
      <c r="A612" s="56">
        <v>6100500011730</v>
      </c>
      <c r="B612" s="49" t="s">
        <v>1274</v>
      </c>
      <c r="C612" s="31" t="s">
        <v>1275</v>
      </c>
      <c r="D612" s="50" t="s">
        <v>252</v>
      </c>
      <c r="E612" s="108">
        <v>7090</v>
      </c>
      <c r="F612" s="21">
        <v>38220090</v>
      </c>
      <c r="G612" s="51">
        <v>0.12</v>
      </c>
      <c r="I612" s="99">
        <v>7799.0000000000009</v>
      </c>
      <c r="J612" s="100">
        <f t="shared" si="98"/>
        <v>0.10000000000000013</v>
      </c>
      <c r="K612" s="121">
        <f t="shared" si="102"/>
        <v>7790</v>
      </c>
    </row>
    <row r="613" spans="1:11" ht="35.1" customHeight="1">
      <c r="A613" s="56">
        <v>6100500021730</v>
      </c>
      <c r="B613" s="49" t="s">
        <v>1276</v>
      </c>
      <c r="C613" s="31" t="s">
        <v>1277</v>
      </c>
      <c r="D613" s="50" t="s">
        <v>252</v>
      </c>
      <c r="E613" s="108">
        <v>15180</v>
      </c>
      <c r="F613" s="21">
        <v>38220090</v>
      </c>
      <c r="G613" s="51">
        <v>0.12</v>
      </c>
      <c r="I613" s="99">
        <v>16698</v>
      </c>
      <c r="J613" s="100">
        <f t="shared" si="98"/>
        <v>0.1</v>
      </c>
      <c r="K613" s="121">
        <f t="shared" si="102"/>
        <v>16690</v>
      </c>
    </row>
    <row r="614" spans="1:11" ht="20.100000000000001" customHeight="1">
      <c r="A614" s="50"/>
      <c r="B614" s="19"/>
      <c r="C614" s="20" t="s">
        <v>1278</v>
      </c>
      <c r="D614" s="50"/>
      <c r="E614" s="108"/>
      <c r="F614" s="21"/>
      <c r="G614" s="51"/>
      <c r="J614" s="100"/>
      <c r="K614" s="121"/>
    </row>
    <row r="615" spans="1:11" ht="35.1" customHeight="1">
      <c r="A615" s="56">
        <v>6104600011730</v>
      </c>
      <c r="B615" s="49" t="s">
        <v>1279</v>
      </c>
      <c r="C615" s="31" t="s">
        <v>1280</v>
      </c>
      <c r="D615" s="50" t="s">
        <v>252</v>
      </c>
      <c r="E615" s="108">
        <v>5270</v>
      </c>
      <c r="F615" s="21">
        <v>38220090</v>
      </c>
      <c r="G615" s="51">
        <v>0.12</v>
      </c>
      <c r="I615" s="99">
        <v>5797.0000000000009</v>
      </c>
      <c r="J615" s="100">
        <f t="shared" si="98"/>
        <v>0.10000000000000017</v>
      </c>
      <c r="K615" s="121">
        <f t="shared" ref="K615:K617" si="103">+FLOOR(I615,10)</f>
        <v>5790</v>
      </c>
    </row>
    <row r="616" spans="1:11" ht="35.1" customHeight="1">
      <c r="A616" s="56">
        <v>6106800011730</v>
      </c>
      <c r="B616" s="49" t="s">
        <v>1281</v>
      </c>
      <c r="C616" s="31" t="s">
        <v>1282</v>
      </c>
      <c r="D616" s="50" t="s">
        <v>252</v>
      </c>
      <c r="E616" s="108">
        <v>10459.5</v>
      </c>
      <c r="F616" s="21">
        <v>38220090</v>
      </c>
      <c r="G616" s="51">
        <v>0.12</v>
      </c>
      <c r="I616" s="99">
        <v>11505.45</v>
      </c>
      <c r="J616" s="100">
        <f t="shared" si="98"/>
        <v>0.10000000000000007</v>
      </c>
      <c r="K616" s="121">
        <f t="shared" si="103"/>
        <v>11500</v>
      </c>
    </row>
    <row r="617" spans="1:11" ht="35.1" customHeight="1">
      <c r="A617" s="56">
        <v>6109000011730</v>
      </c>
      <c r="B617" s="49" t="s">
        <v>1283</v>
      </c>
      <c r="C617" s="31" t="s">
        <v>1284</v>
      </c>
      <c r="D617" s="50" t="s">
        <v>252</v>
      </c>
      <c r="E617" s="108">
        <v>14950</v>
      </c>
      <c r="F617" s="21">
        <v>38220090</v>
      </c>
      <c r="G617" s="51">
        <v>0.12</v>
      </c>
      <c r="I617" s="99">
        <v>16445</v>
      </c>
      <c r="J617" s="100">
        <f t="shared" si="98"/>
        <v>0.1</v>
      </c>
      <c r="K617" s="121">
        <f t="shared" si="103"/>
        <v>16440</v>
      </c>
    </row>
    <row r="618" spans="1:11" ht="20.100000000000001" customHeight="1">
      <c r="A618" s="50"/>
      <c r="B618" s="19"/>
      <c r="C618" s="20" t="s">
        <v>1285</v>
      </c>
      <c r="D618" s="50"/>
      <c r="E618" s="108"/>
      <c r="F618" s="21"/>
      <c r="G618" s="51"/>
      <c r="J618" s="100"/>
      <c r="K618" s="121"/>
    </row>
    <row r="619" spans="1:11" ht="20.100000000000001" customHeight="1">
      <c r="A619" s="50"/>
      <c r="B619" s="19"/>
      <c r="C619" s="20" t="s">
        <v>1286</v>
      </c>
      <c r="D619" s="50"/>
      <c r="E619" s="108"/>
      <c r="F619" s="21"/>
      <c r="G619" s="51"/>
      <c r="J619" s="100"/>
      <c r="K619" s="121"/>
    </row>
    <row r="620" spans="1:11" ht="35.1" customHeight="1">
      <c r="A620" s="56">
        <v>6101100011730</v>
      </c>
      <c r="B620" s="49" t="s">
        <v>1287</v>
      </c>
      <c r="C620" s="31" t="s">
        <v>1288</v>
      </c>
      <c r="D620" s="50" t="s">
        <v>252</v>
      </c>
      <c r="E620" s="108">
        <v>6560</v>
      </c>
      <c r="F620" s="21">
        <v>38220090</v>
      </c>
      <c r="G620" s="51">
        <v>0.12</v>
      </c>
      <c r="I620" s="99">
        <v>7216.0000000000009</v>
      </c>
      <c r="J620" s="100">
        <f t="shared" si="98"/>
        <v>0.10000000000000014</v>
      </c>
      <c r="K620" s="121">
        <f t="shared" ref="K620:K621" si="104">+FLOOR(I620,10)</f>
        <v>7210</v>
      </c>
    </row>
    <row r="621" spans="1:11" ht="35.1" customHeight="1">
      <c r="A621" s="56">
        <v>6112200011730</v>
      </c>
      <c r="B621" s="49" t="s">
        <v>1289</v>
      </c>
      <c r="C621" s="31" t="s">
        <v>1290</v>
      </c>
      <c r="D621" s="50" t="s">
        <v>252</v>
      </c>
      <c r="E621" s="108">
        <v>9070</v>
      </c>
      <c r="F621" s="21">
        <v>38220090</v>
      </c>
      <c r="G621" s="51">
        <v>0.12</v>
      </c>
      <c r="I621" s="99">
        <v>9977</v>
      </c>
      <c r="J621" s="100">
        <f t="shared" si="98"/>
        <v>0.1</v>
      </c>
      <c r="K621" s="121">
        <f t="shared" si="104"/>
        <v>9970</v>
      </c>
    </row>
    <row r="622" spans="1:11" ht="20.100000000000001" customHeight="1">
      <c r="A622" s="56"/>
      <c r="B622" s="19"/>
      <c r="C622" s="29" t="s">
        <v>1291</v>
      </c>
      <c r="D622" s="50"/>
      <c r="E622" s="108"/>
      <c r="F622" s="21"/>
      <c r="G622" s="51"/>
      <c r="J622" s="100"/>
      <c r="K622" s="121"/>
    </row>
    <row r="623" spans="1:11" ht="35.1" customHeight="1">
      <c r="A623" s="56">
        <v>6102000011730</v>
      </c>
      <c r="B623" s="49" t="s">
        <v>1292</v>
      </c>
      <c r="C623" s="31" t="s">
        <v>1293</v>
      </c>
      <c r="D623" s="50" t="s">
        <v>252</v>
      </c>
      <c r="E623" s="108">
        <v>5720.2</v>
      </c>
      <c r="F623" s="21">
        <v>38220090</v>
      </c>
      <c r="G623" s="51">
        <v>0.12</v>
      </c>
      <c r="I623" s="99">
        <v>6292.22</v>
      </c>
      <c r="J623" s="100">
        <f t="shared" si="98"/>
        <v>0.10000000000000007</v>
      </c>
      <c r="K623" s="121">
        <f t="shared" ref="K623:K630" si="105">+FLOOR(I623,10)</f>
        <v>6290</v>
      </c>
    </row>
    <row r="624" spans="1:11" ht="35.1" customHeight="1">
      <c r="A624" s="56">
        <v>6102000021730</v>
      </c>
      <c r="B624" s="49" t="s">
        <v>1294</v>
      </c>
      <c r="C624" s="31" t="s">
        <v>1295</v>
      </c>
      <c r="D624" s="50" t="s">
        <v>252</v>
      </c>
      <c r="E624" s="108">
        <v>7859.65</v>
      </c>
      <c r="F624" s="21">
        <v>38220090</v>
      </c>
      <c r="G624" s="51">
        <v>0.12</v>
      </c>
      <c r="I624" s="99">
        <v>8645.6149999999998</v>
      </c>
      <c r="J624" s="100">
        <f t="shared" si="98"/>
        <v>0.10000000000000002</v>
      </c>
      <c r="K624" s="121">
        <f t="shared" si="105"/>
        <v>8640</v>
      </c>
    </row>
    <row r="625" spans="1:11" ht="35.1" customHeight="1">
      <c r="A625" s="56">
        <v>6102000031730</v>
      </c>
      <c r="B625" s="49" t="s">
        <v>1296</v>
      </c>
      <c r="C625" s="31" t="s">
        <v>1297</v>
      </c>
      <c r="D625" s="50" t="s">
        <v>252</v>
      </c>
      <c r="E625" s="108">
        <v>13749.5</v>
      </c>
      <c r="F625" s="21">
        <v>38220090</v>
      </c>
      <c r="G625" s="51">
        <v>0.12</v>
      </c>
      <c r="I625" s="99">
        <v>15124.45</v>
      </c>
      <c r="J625" s="100">
        <f t="shared" si="98"/>
        <v>0.10000000000000005</v>
      </c>
      <c r="K625" s="121">
        <f t="shared" si="105"/>
        <v>15120</v>
      </c>
    </row>
    <row r="626" spans="1:11" ht="35.1" customHeight="1">
      <c r="A626" s="56">
        <v>6107000011730</v>
      </c>
      <c r="B626" s="49" t="s">
        <v>1298</v>
      </c>
      <c r="C626" s="31" t="s">
        <v>1299</v>
      </c>
      <c r="D626" s="50" t="s">
        <v>252</v>
      </c>
      <c r="E626" s="108">
        <v>4720</v>
      </c>
      <c r="F626" s="21">
        <v>38220090</v>
      </c>
      <c r="G626" s="51">
        <v>0.12</v>
      </c>
      <c r="I626" s="99">
        <v>5192</v>
      </c>
      <c r="J626" s="100">
        <f t="shared" si="98"/>
        <v>0.1</v>
      </c>
      <c r="K626" s="121">
        <f t="shared" si="105"/>
        <v>5190</v>
      </c>
    </row>
    <row r="627" spans="1:11" ht="35.1" customHeight="1">
      <c r="A627" s="56">
        <v>6100900011730</v>
      </c>
      <c r="B627" s="49" t="s">
        <v>1300</v>
      </c>
      <c r="C627" s="31" t="s">
        <v>1301</v>
      </c>
      <c r="D627" s="50" t="s">
        <v>252</v>
      </c>
      <c r="E627" s="108">
        <v>3040</v>
      </c>
      <c r="F627" s="21">
        <v>38220090</v>
      </c>
      <c r="G627" s="51">
        <v>0.12</v>
      </c>
      <c r="I627" s="99">
        <v>3344.0000000000005</v>
      </c>
      <c r="J627" s="100">
        <f t="shared" si="98"/>
        <v>0.10000000000000014</v>
      </c>
      <c r="K627" s="121">
        <f t="shared" si="105"/>
        <v>3340</v>
      </c>
    </row>
    <row r="628" spans="1:11" ht="35.1" customHeight="1">
      <c r="A628" s="56">
        <v>6101000011730</v>
      </c>
      <c r="B628" s="49" t="s">
        <v>1302</v>
      </c>
      <c r="C628" s="31" t="s">
        <v>1303</v>
      </c>
      <c r="D628" s="50" t="s">
        <v>252</v>
      </c>
      <c r="E628" s="108">
        <v>3599.5</v>
      </c>
      <c r="F628" s="21">
        <v>38220090</v>
      </c>
      <c r="G628" s="51">
        <v>0.12</v>
      </c>
      <c r="I628" s="99">
        <v>3959.4500000000003</v>
      </c>
      <c r="J628" s="100">
        <f t="shared" si="98"/>
        <v>0.10000000000000007</v>
      </c>
      <c r="K628" s="121">
        <f t="shared" si="105"/>
        <v>3950</v>
      </c>
    </row>
    <row r="629" spans="1:11" ht="35.1" customHeight="1">
      <c r="A629" s="56">
        <v>6104700011730</v>
      </c>
      <c r="B629" s="49" t="s">
        <v>1304</v>
      </c>
      <c r="C629" s="31" t="s">
        <v>1305</v>
      </c>
      <c r="D629" s="50" t="s">
        <v>252</v>
      </c>
      <c r="E629" s="108">
        <v>8509.7000000000007</v>
      </c>
      <c r="F629" s="21">
        <v>38220090</v>
      </c>
      <c r="G629" s="51">
        <v>0.12</v>
      </c>
      <c r="I629" s="99">
        <v>9360.6700000000019</v>
      </c>
      <c r="J629" s="100">
        <f t="shared" si="98"/>
        <v>0.10000000000000013</v>
      </c>
      <c r="K629" s="121">
        <f t="shared" si="105"/>
        <v>9360</v>
      </c>
    </row>
    <row r="630" spans="1:11" ht="35.1" customHeight="1">
      <c r="A630" s="56">
        <v>6102900011730</v>
      </c>
      <c r="B630" s="49" t="s">
        <v>1306</v>
      </c>
      <c r="C630" s="31" t="s">
        <v>1307</v>
      </c>
      <c r="D630" s="50" t="s">
        <v>252</v>
      </c>
      <c r="E630" s="108">
        <v>4510</v>
      </c>
      <c r="F630" s="21">
        <v>38220090</v>
      </c>
      <c r="G630" s="51">
        <v>0.12</v>
      </c>
      <c r="I630" s="99">
        <v>4961</v>
      </c>
      <c r="J630" s="100">
        <f t="shared" si="98"/>
        <v>0.1</v>
      </c>
      <c r="K630" s="121">
        <f t="shared" si="105"/>
        <v>4960</v>
      </c>
    </row>
    <row r="631" spans="1:11" ht="20.100000000000001" customHeight="1">
      <c r="A631" s="56"/>
      <c r="B631" s="19"/>
      <c r="C631" s="29" t="s">
        <v>1308</v>
      </c>
      <c r="D631" s="50"/>
      <c r="E631" s="108"/>
      <c r="F631" s="21"/>
      <c r="G631" s="51"/>
      <c r="J631" s="100"/>
      <c r="K631" s="121"/>
    </row>
    <row r="632" spans="1:11" ht="35.1" customHeight="1">
      <c r="A632" s="56">
        <v>6105300011730</v>
      </c>
      <c r="B632" s="49" t="s">
        <v>1309</v>
      </c>
      <c r="C632" s="31" t="s">
        <v>1310</v>
      </c>
      <c r="D632" s="50" t="s">
        <v>252</v>
      </c>
      <c r="E632" s="108">
        <v>7250</v>
      </c>
      <c r="F632" s="21">
        <v>38220090</v>
      </c>
      <c r="G632" s="51">
        <v>0.12</v>
      </c>
      <c r="I632" s="99">
        <v>7975.0000000000009</v>
      </c>
      <c r="J632" s="100">
        <f t="shared" si="98"/>
        <v>0.10000000000000013</v>
      </c>
      <c r="K632" s="121">
        <f t="shared" ref="K632:K633" si="106">+FLOOR(I632,10)</f>
        <v>7970</v>
      </c>
    </row>
    <row r="633" spans="1:11" ht="35.1" customHeight="1">
      <c r="A633" s="56">
        <v>6105300021730</v>
      </c>
      <c r="B633" s="49" t="s">
        <v>1311</v>
      </c>
      <c r="C633" s="31" t="s">
        <v>1312</v>
      </c>
      <c r="D633" s="50" t="s">
        <v>252</v>
      </c>
      <c r="E633" s="108">
        <v>8779.5</v>
      </c>
      <c r="F633" s="21">
        <v>38220090</v>
      </c>
      <c r="G633" s="51">
        <v>0.12</v>
      </c>
      <c r="I633" s="99">
        <v>9657.4500000000007</v>
      </c>
      <c r="J633" s="100">
        <f t="shared" si="98"/>
        <v>0.10000000000000009</v>
      </c>
      <c r="K633" s="121">
        <f t="shared" si="106"/>
        <v>9650</v>
      </c>
    </row>
    <row r="634" spans="1:11" ht="20.100000000000001" customHeight="1">
      <c r="A634" s="56"/>
      <c r="B634" s="19"/>
      <c r="C634" s="29" t="s">
        <v>1313</v>
      </c>
      <c r="D634" s="50"/>
      <c r="E634" s="108"/>
      <c r="F634" s="21"/>
      <c r="G634" s="51"/>
      <c r="J634" s="100"/>
      <c r="K634" s="121"/>
    </row>
    <row r="635" spans="1:11" ht="35.1" customHeight="1">
      <c r="A635" s="56">
        <v>6101200011730</v>
      </c>
      <c r="B635" s="49" t="s">
        <v>1314</v>
      </c>
      <c r="C635" s="31" t="s">
        <v>1315</v>
      </c>
      <c r="D635" s="50" t="s">
        <v>252</v>
      </c>
      <c r="E635" s="108">
        <v>4019.5</v>
      </c>
      <c r="F635" s="21">
        <v>38220090</v>
      </c>
      <c r="G635" s="51">
        <v>0.12</v>
      </c>
      <c r="I635" s="99">
        <v>4421.4500000000007</v>
      </c>
      <c r="J635" s="100">
        <f t="shared" si="98"/>
        <v>0.10000000000000019</v>
      </c>
      <c r="K635" s="121">
        <f t="shared" ref="K635:K638" si="107">+FLOOR(I635,10)</f>
        <v>4420</v>
      </c>
    </row>
    <row r="636" spans="1:11" ht="35.1" customHeight="1">
      <c r="A636" s="56">
        <v>6105000011730</v>
      </c>
      <c r="B636" s="49" t="s">
        <v>1316</v>
      </c>
      <c r="C636" s="31" t="s">
        <v>1317</v>
      </c>
      <c r="D636" s="50" t="s">
        <v>252</v>
      </c>
      <c r="E636" s="108">
        <v>8610</v>
      </c>
      <c r="F636" s="21">
        <v>38220090</v>
      </c>
      <c r="G636" s="51">
        <v>0.12</v>
      </c>
      <c r="I636" s="99">
        <v>9471</v>
      </c>
      <c r="J636" s="100">
        <f t="shared" si="98"/>
        <v>0.1</v>
      </c>
      <c r="K636" s="121">
        <f t="shared" si="107"/>
        <v>9470</v>
      </c>
    </row>
    <row r="637" spans="1:11" ht="35.1" customHeight="1">
      <c r="A637" s="56">
        <v>6105100011730</v>
      </c>
      <c r="B637" s="49" t="s">
        <v>1318</v>
      </c>
      <c r="C637" s="31" t="s">
        <v>1319</v>
      </c>
      <c r="D637" s="50" t="s">
        <v>252</v>
      </c>
      <c r="E637" s="108">
        <v>5899.5</v>
      </c>
      <c r="F637" s="21">
        <v>38220090</v>
      </c>
      <c r="G637" s="51">
        <v>0.12</v>
      </c>
      <c r="I637" s="99">
        <v>6489.4500000000007</v>
      </c>
      <c r="J637" s="100">
        <f t="shared" si="98"/>
        <v>0.10000000000000012</v>
      </c>
      <c r="K637" s="121">
        <f t="shared" si="107"/>
        <v>6480</v>
      </c>
    </row>
    <row r="638" spans="1:11" ht="35.1" customHeight="1">
      <c r="A638" s="56">
        <v>6105200011730</v>
      </c>
      <c r="B638" s="49" t="s">
        <v>1320</v>
      </c>
      <c r="C638" s="31" t="s">
        <v>1321</v>
      </c>
      <c r="D638" s="50" t="s">
        <v>252</v>
      </c>
      <c r="E638" s="108">
        <v>5699.5</v>
      </c>
      <c r="F638" s="21">
        <v>38220090</v>
      </c>
      <c r="G638" s="51">
        <v>0.12</v>
      </c>
      <c r="I638" s="99">
        <v>6269.4500000000007</v>
      </c>
      <c r="J638" s="100">
        <f t="shared" si="98"/>
        <v>0.10000000000000013</v>
      </c>
      <c r="K638" s="121">
        <f t="shared" si="107"/>
        <v>6260</v>
      </c>
    </row>
    <row r="639" spans="1:11" ht="20.100000000000001" customHeight="1">
      <c r="A639" s="56"/>
      <c r="B639" s="19"/>
      <c r="C639" s="29" t="s">
        <v>1322</v>
      </c>
      <c r="D639" s="50"/>
      <c r="E639" s="108"/>
      <c r="F639" s="21"/>
      <c r="G639" s="51"/>
      <c r="J639" s="100"/>
      <c r="K639" s="121"/>
    </row>
    <row r="640" spans="1:11" ht="35.1" customHeight="1">
      <c r="A640" s="56">
        <v>6102100011730</v>
      </c>
      <c r="B640" s="49" t="s">
        <v>1323</v>
      </c>
      <c r="C640" s="31" t="s">
        <v>1324</v>
      </c>
      <c r="D640" s="50" t="s">
        <v>252</v>
      </c>
      <c r="E640" s="108">
        <v>12650</v>
      </c>
      <c r="F640" s="21">
        <v>38220090</v>
      </c>
      <c r="G640" s="51">
        <v>0.12</v>
      </c>
      <c r="I640" s="99">
        <v>13915.000000000002</v>
      </c>
      <c r="J640" s="100">
        <f t="shared" si="98"/>
        <v>0.10000000000000014</v>
      </c>
      <c r="K640" s="121">
        <f t="shared" ref="K640:K643" si="108">+FLOOR(I640,10)</f>
        <v>13910</v>
      </c>
    </row>
    <row r="641" spans="1:11" ht="35.1" customHeight="1">
      <c r="A641" s="56">
        <v>6102100021730</v>
      </c>
      <c r="B641" s="49" t="s">
        <v>1325</v>
      </c>
      <c r="C641" s="31" t="s">
        <v>1326</v>
      </c>
      <c r="D641" s="50" t="s">
        <v>252</v>
      </c>
      <c r="E641" s="108">
        <v>29100</v>
      </c>
      <c r="F641" s="21">
        <v>38220090</v>
      </c>
      <c r="G641" s="51">
        <v>0.12</v>
      </c>
      <c r="I641" s="99">
        <v>32010.000000000004</v>
      </c>
      <c r="J641" s="100">
        <f t="shared" si="98"/>
        <v>0.10000000000000013</v>
      </c>
      <c r="K641" s="121">
        <f t="shared" si="108"/>
        <v>32010</v>
      </c>
    </row>
    <row r="642" spans="1:11" ht="35.1" customHeight="1">
      <c r="A642" s="56">
        <v>6102100031730</v>
      </c>
      <c r="B642" s="49" t="s">
        <v>1327</v>
      </c>
      <c r="C642" s="31" t="s">
        <v>1328</v>
      </c>
      <c r="D642" s="50" t="s">
        <v>252</v>
      </c>
      <c r="E642" s="108">
        <v>40999.5</v>
      </c>
      <c r="F642" s="21">
        <v>38220090</v>
      </c>
      <c r="G642" s="51">
        <v>0.12</v>
      </c>
      <c r="I642" s="99">
        <v>45099.450000000004</v>
      </c>
      <c r="J642" s="100">
        <f t="shared" si="98"/>
        <v>0.1000000000000001</v>
      </c>
      <c r="K642" s="121">
        <f t="shared" si="108"/>
        <v>45090</v>
      </c>
    </row>
    <row r="643" spans="1:11" ht="35.1" customHeight="1">
      <c r="A643" s="56">
        <v>6104800011730</v>
      </c>
      <c r="B643" s="49" t="s">
        <v>1329</v>
      </c>
      <c r="C643" s="31" t="s">
        <v>1330</v>
      </c>
      <c r="D643" s="50" t="s">
        <v>252</v>
      </c>
      <c r="E643" s="108">
        <v>6600</v>
      </c>
      <c r="F643" s="21">
        <v>38220090</v>
      </c>
      <c r="G643" s="51">
        <v>0.12</v>
      </c>
      <c r="I643" s="99">
        <v>7260.0000000000009</v>
      </c>
      <c r="J643" s="100">
        <f t="shared" si="98"/>
        <v>0.10000000000000014</v>
      </c>
      <c r="K643" s="121">
        <f t="shared" si="108"/>
        <v>7260</v>
      </c>
    </row>
    <row r="644" spans="1:11" ht="20.100000000000001" customHeight="1">
      <c r="A644" s="50"/>
      <c r="B644" s="19"/>
      <c r="C644" s="20" t="s">
        <v>1331</v>
      </c>
      <c r="D644" s="50"/>
      <c r="E644" s="108"/>
      <c r="F644" s="21"/>
      <c r="G644" s="51"/>
      <c r="J644" s="100"/>
      <c r="K644" s="121"/>
    </row>
    <row r="645" spans="1:11" ht="35.1" customHeight="1">
      <c r="A645" s="56">
        <v>6103900011730</v>
      </c>
      <c r="B645" s="49" t="s">
        <v>1332</v>
      </c>
      <c r="C645" s="31" t="s">
        <v>1333</v>
      </c>
      <c r="D645" s="50" t="s">
        <v>252</v>
      </c>
      <c r="E645" s="108">
        <v>5699.5</v>
      </c>
      <c r="F645" s="21">
        <v>38220090</v>
      </c>
      <c r="G645" s="51">
        <v>0.12</v>
      </c>
      <c r="I645" s="99">
        <v>6269.4500000000007</v>
      </c>
      <c r="J645" s="100">
        <f t="shared" si="98"/>
        <v>0.10000000000000013</v>
      </c>
      <c r="K645" s="121">
        <f t="shared" ref="K645:K652" si="109">+FLOOR(I645,10)</f>
        <v>6260</v>
      </c>
    </row>
    <row r="646" spans="1:11" ht="35.1" customHeight="1">
      <c r="A646" s="56">
        <v>6104000011730</v>
      </c>
      <c r="B646" s="49" t="s">
        <v>1334</v>
      </c>
      <c r="C646" s="31" t="s">
        <v>1335</v>
      </c>
      <c r="D646" s="50" t="s">
        <v>252</v>
      </c>
      <c r="E646" s="108">
        <v>6269.5</v>
      </c>
      <c r="F646" s="21">
        <v>38220090</v>
      </c>
      <c r="G646" s="51">
        <v>0.12</v>
      </c>
      <c r="I646" s="99">
        <v>6896.4500000000007</v>
      </c>
      <c r="J646" s="100">
        <f t="shared" si="98"/>
        <v>0.10000000000000012</v>
      </c>
      <c r="K646" s="121">
        <f t="shared" si="109"/>
        <v>6890</v>
      </c>
    </row>
    <row r="647" spans="1:11" ht="35.1" customHeight="1">
      <c r="A647" s="56">
        <v>6104100011730</v>
      </c>
      <c r="B647" s="49" t="s">
        <v>1336</v>
      </c>
      <c r="C647" s="31" t="s">
        <v>1337</v>
      </c>
      <c r="D647" s="50" t="s">
        <v>252</v>
      </c>
      <c r="E647" s="108">
        <v>7730</v>
      </c>
      <c r="F647" s="21">
        <v>38220090</v>
      </c>
      <c r="G647" s="51">
        <v>0.12</v>
      </c>
      <c r="I647" s="99">
        <v>8503</v>
      </c>
      <c r="J647" s="100">
        <f t="shared" si="98"/>
        <v>0.1</v>
      </c>
      <c r="K647" s="121">
        <f t="shared" si="109"/>
        <v>8500</v>
      </c>
    </row>
    <row r="648" spans="1:11" s="7" customFormat="1" ht="35.1" customHeight="1">
      <c r="A648" s="56">
        <v>6110600011730</v>
      </c>
      <c r="B648" s="49" t="s">
        <v>1338</v>
      </c>
      <c r="C648" s="31" t="s">
        <v>1339</v>
      </c>
      <c r="D648" s="50" t="s">
        <v>252</v>
      </c>
      <c r="E648" s="108">
        <v>9929.5</v>
      </c>
      <c r="F648" s="21">
        <v>38220090</v>
      </c>
      <c r="G648" s="51">
        <v>0.12</v>
      </c>
      <c r="I648" s="99">
        <v>10922.45</v>
      </c>
      <c r="J648" s="100">
        <f t="shared" ref="J648:J710" si="110">(I648-E648)/E648</f>
        <v>0.10000000000000007</v>
      </c>
      <c r="K648" s="121">
        <f t="shared" si="109"/>
        <v>10920</v>
      </c>
    </row>
    <row r="649" spans="1:11" s="7" customFormat="1" ht="35.1" customHeight="1">
      <c r="A649" s="56">
        <v>6119290021730</v>
      </c>
      <c r="B649" s="49" t="s">
        <v>1340</v>
      </c>
      <c r="C649" s="31" t="s">
        <v>1341</v>
      </c>
      <c r="D649" s="50" t="s">
        <v>252</v>
      </c>
      <c r="E649" s="108">
        <v>8199.5</v>
      </c>
      <c r="F649" s="21">
        <v>38220090</v>
      </c>
      <c r="G649" s="51">
        <v>0.12</v>
      </c>
      <c r="I649" s="99">
        <v>9019.4500000000007</v>
      </c>
      <c r="J649" s="100">
        <f t="shared" si="110"/>
        <v>0.10000000000000009</v>
      </c>
      <c r="K649" s="121">
        <f t="shared" si="109"/>
        <v>9010</v>
      </c>
    </row>
    <row r="650" spans="1:11" s="7" customFormat="1" ht="35.1" customHeight="1">
      <c r="A650" s="56">
        <v>6119200021730</v>
      </c>
      <c r="B650" s="49" t="s">
        <v>1342</v>
      </c>
      <c r="C650" s="31" t="s">
        <v>1343</v>
      </c>
      <c r="D650" s="50" t="s">
        <v>252</v>
      </c>
      <c r="E650" s="108">
        <v>7590</v>
      </c>
      <c r="F650" s="21">
        <v>38220090</v>
      </c>
      <c r="G650" s="51">
        <v>0.12</v>
      </c>
      <c r="I650" s="99">
        <v>8349</v>
      </c>
      <c r="J650" s="100">
        <f t="shared" si="110"/>
        <v>0.1</v>
      </c>
      <c r="K650" s="121">
        <f t="shared" si="109"/>
        <v>8340</v>
      </c>
    </row>
    <row r="651" spans="1:11" s="7" customFormat="1" ht="35.1" customHeight="1">
      <c r="A651" s="56">
        <v>6120300011730</v>
      </c>
      <c r="B651" s="49" t="s">
        <v>1344</v>
      </c>
      <c r="C651" s="31" t="s">
        <v>1345</v>
      </c>
      <c r="D651" s="50" t="s">
        <v>252</v>
      </c>
      <c r="E651" s="108">
        <v>9189.5</v>
      </c>
      <c r="F651" s="21">
        <v>38220090</v>
      </c>
      <c r="G651" s="51">
        <v>0.12</v>
      </c>
      <c r="I651" s="99">
        <v>10108.450000000001</v>
      </c>
      <c r="J651" s="100">
        <f t="shared" si="110"/>
        <v>0.10000000000000007</v>
      </c>
      <c r="K651" s="121">
        <f t="shared" si="109"/>
        <v>10100</v>
      </c>
    </row>
    <row r="652" spans="1:11" ht="35.1" customHeight="1">
      <c r="A652" s="56">
        <v>6120200011730</v>
      </c>
      <c r="B652" s="50" t="s">
        <v>1346</v>
      </c>
      <c r="C652" s="31" t="s">
        <v>1347</v>
      </c>
      <c r="D652" s="59" t="s">
        <v>16</v>
      </c>
      <c r="E652" s="108">
        <v>8740</v>
      </c>
      <c r="F652" s="21">
        <v>38220090</v>
      </c>
      <c r="G652" s="51">
        <v>0.12</v>
      </c>
      <c r="I652" s="99">
        <v>9614</v>
      </c>
      <c r="J652" s="100">
        <f t="shared" si="110"/>
        <v>0.1</v>
      </c>
      <c r="K652" s="121">
        <f t="shared" si="109"/>
        <v>9610</v>
      </c>
    </row>
    <row r="653" spans="1:11" s="7" customFormat="1" ht="20.100000000000001" customHeight="1">
      <c r="A653" s="50"/>
      <c r="B653" s="19"/>
      <c r="C653" s="20" t="s">
        <v>1348</v>
      </c>
      <c r="D653" s="50"/>
      <c r="E653" s="108"/>
      <c r="F653" s="21"/>
      <c r="G653" s="51"/>
      <c r="J653" s="100"/>
      <c r="K653" s="121"/>
    </row>
    <row r="654" spans="1:11" s="7" customFormat="1" ht="35.1" customHeight="1">
      <c r="A654" s="56">
        <v>6103000011730</v>
      </c>
      <c r="B654" s="49" t="s">
        <v>1349</v>
      </c>
      <c r="C654" s="31" t="s">
        <v>1350</v>
      </c>
      <c r="D654" s="50" t="s">
        <v>252</v>
      </c>
      <c r="E654" s="108">
        <v>8229.5</v>
      </c>
      <c r="F654" s="21">
        <v>38220090</v>
      </c>
      <c r="G654" s="51">
        <v>0.12</v>
      </c>
      <c r="I654" s="99">
        <v>9052.4500000000007</v>
      </c>
      <c r="J654" s="100">
        <f t="shared" si="110"/>
        <v>0.10000000000000009</v>
      </c>
      <c r="K654" s="121">
        <f t="shared" ref="K654:K656" si="111">+FLOOR(I654,10)</f>
        <v>9050</v>
      </c>
    </row>
    <row r="655" spans="1:11" s="7" customFormat="1" ht="35.1" customHeight="1">
      <c r="A655" s="56">
        <v>6103000021730</v>
      </c>
      <c r="B655" s="49" t="s">
        <v>1351</v>
      </c>
      <c r="C655" s="31" t="s">
        <v>1352</v>
      </c>
      <c r="D655" s="50" t="s">
        <v>252</v>
      </c>
      <c r="E655" s="108">
        <v>10950</v>
      </c>
      <c r="F655" s="21">
        <v>38220090</v>
      </c>
      <c r="G655" s="51">
        <v>0.12</v>
      </c>
      <c r="I655" s="99">
        <v>12045.000000000002</v>
      </c>
      <c r="J655" s="100">
        <f t="shared" si="110"/>
        <v>0.10000000000000017</v>
      </c>
      <c r="K655" s="121">
        <f t="shared" si="111"/>
        <v>12040</v>
      </c>
    </row>
    <row r="656" spans="1:11" s="7" customFormat="1" ht="35.1" customHeight="1">
      <c r="A656" s="56">
        <v>6114500011730</v>
      </c>
      <c r="B656" s="49" t="s">
        <v>1353</v>
      </c>
      <c r="C656" s="31" t="s">
        <v>1354</v>
      </c>
      <c r="D656" s="50" t="s">
        <v>252</v>
      </c>
      <c r="E656" s="108">
        <v>17020</v>
      </c>
      <c r="F656" s="21">
        <v>38220090</v>
      </c>
      <c r="G656" s="51">
        <v>0.12</v>
      </c>
      <c r="I656" s="99">
        <v>18722</v>
      </c>
      <c r="J656" s="100">
        <f t="shared" si="110"/>
        <v>0.1</v>
      </c>
      <c r="K656" s="121">
        <f t="shared" si="111"/>
        <v>18720</v>
      </c>
    </row>
    <row r="657" spans="1:11" s="7" customFormat="1" ht="20.100000000000001" customHeight="1">
      <c r="A657" s="50"/>
      <c r="B657" s="19"/>
      <c r="C657" s="20" t="s">
        <v>1355</v>
      </c>
      <c r="D657" s="50"/>
      <c r="E657" s="108"/>
      <c r="F657" s="21"/>
      <c r="G657" s="51"/>
      <c r="J657" s="100"/>
      <c r="K657" s="121"/>
    </row>
    <row r="658" spans="1:11" s="7" customFormat="1" ht="35.1" customHeight="1">
      <c r="A658" s="56">
        <v>6108900011730</v>
      </c>
      <c r="B658" s="49" t="s">
        <v>1356</v>
      </c>
      <c r="C658" s="31" t="s">
        <v>1357</v>
      </c>
      <c r="D658" s="50" t="s">
        <v>252</v>
      </c>
      <c r="E658" s="108">
        <v>4709.5</v>
      </c>
      <c r="F658" s="21">
        <v>38220090</v>
      </c>
      <c r="G658" s="51">
        <v>0.12</v>
      </c>
      <c r="I658" s="99">
        <v>5180.4500000000007</v>
      </c>
      <c r="J658" s="100">
        <f t="shared" si="110"/>
        <v>0.10000000000000016</v>
      </c>
      <c r="K658" s="121">
        <f t="shared" ref="K658:K659" si="112">+FLOOR(I658,10)</f>
        <v>5180</v>
      </c>
    </row>
    <row r="659" spans="1:11" ht="35.1" customHeight="1">
      <c r="A659" s="56">
        <v>6119600011730</v>
      </c>
      <c r="B659" s="50" t="s">
        <v>1358</v>
      </c>
      <c r="C659" s="31" t="s">
        <v>1359</v>
      </c>
      <c r="D659" s="59" t="s">
        <v>16</v>
      </c>
      <c r="E659" s="108">
        <v>8740</v>
      </c>
      <c r="F659" s="21">
        <v>38220090</v>
      </c>
      <c r="G659" s="51">
        <v>0.12</v>
      </c>
      <c r="I659" s="99">
        <v>9614</v>
      </c>
      <c r="J659" s="100">
        <f t="shared" si="110"/>
        <v>0.1</v>
      </c>
      <c r="K659" s="121">
        <f t="shared" si="112"/>
        <v>9610</v>
      </c>
    </row>
    <row r="660" spans="1:11" s="7" customFormat="1" ht="20.100000000000001" customHeight="1">
      <c r="A660" s="50"/>
      <c r="B660" s="19"/>
      <c r="C660" s="20" t="s">
        <v>1360</v>
      </c>
      <c r="D660" s="50"/>
      <c r="E660" s="108"/>
      <c r="F660" s="21"/>
      <c r="G660" s="51"/>
      <c r="J660" s="100"/>
      <c r="K660" s="121"/>
    </row>
    <row r="661" spans="1:11" s="7" customFormat="1" ht="20.100000000000001" customHeight="1">
      <c r="A661" s="50"/>
      <c r="B661" s="19"/>
      <c r="C661" s="20" t="s">
        <v>1361</v>
      </c>
      <c r="D661" s="50"/>
      <c r="E661" s="108"/>
      <c r="F661" s="21"/>
      <c r="G661" s="51"/>
      <c r="J661" s="100"/>
      <c r="K661" s="121"/>
    </row>
    <row r="662" spans="1:11" s="7" customFormat="1" ht="19.5" customHeight="1">
      <c r="A662" s="56" t="s">
        <v>1362</v>
      </c>
      <c r="B662" s="49" t="s">
        <v>1363</v>
      </c>
      <c r="C662" s="31" t="s">
        <v>1364</v>
      </c>
      <c r="D662" s="50" t="s">
        <v>252</v>
      </c>
      <c r="E662" s="108">
        <v>9820</v>
      </c>
      <c r="F662" s="21">
        <v>90272000</v>
      </c>
      <c r="G662" s="51">
        <v>0.18</v>
      </c>
      <c r="I662" s="99">
        <v>10802</v>
      </c>
      <c r="J662" s="100">
        <f t="shared" si="110"/>
        <v>0.1</v>
      </c>
      <c r="K662" s="121">
        <f t="shared" ref="K662:K670" si="113">+FLOOR(I662,10)</f>
        <v>10800</v>
      </c>
    </row>
    <row r="663" spans="1:11" s="7" customFormat="1" ht="35.1" customHeight="1">
      <c r="A663" s="56" t="s">
        <v>1365</v>
      </c>
      <c r="B663" s="49" t="s">
        <v>1366</v>
      </c>
      <c r="C663" s="31" t="s">
        <v>1367</v>
      </c>
      <c r="D663" s="50" t="s">
        <v>252</v>
      </c>
      <c r="E663" s="108">
        <v>900</v>
      </c>
      <c r="F663" s="21">
        <v>90272000</v>
      </c>
      <c r="G663" s="51">
        <v>0.18</v>
      </c>
      <c r="I663" s="99">
        <v>990.00000000000011</v>
      </c>
      <c r="J663" s="100">
        <f t="shared" si="110"/>
        <v>0.10000000000000013</v>
      </c>
      <c r="K663" s="121">
        <f t="shared" si="113"/>
        <v>990</v>
      </c>
    </row>
    <row r="664" spans="1:11" s="7" customFormat="1" ht="35.1" customHeight="1">
      <c r="A664" s="56" t="s">
        <v>1368</v>
      </c>
      <c r="B664" s="49" t="s">
        <v>1369</v>
      </c>
      <c r="C664" s="31" t="s">
        <v>1370</v>
      </c>
      <c r="D664" s="50" t="s">
        <v>252</v>
      </c>
      <c r="E664" s="108">
        <v>10000</v>
      </c>
      <c r="F664" s="21">
        <v>90272000</v>
      </c>
      <c r="G664" s="51">
        <v>0.18</v>
      </c>
      <c r="I664" s="99">
        <v>11000</v>
      </c>
      <c r="J664" s="100">
        <f t="shared" si="110"/>
        <v>0.1</v>
      </c>
      <c r="K664" s="121">
        <f t="shared" si="113"/>
        <v>11000</v>
      </c>
    </row>
    <row r="665" spans="1:11" s="7" customFormat="1" ht="35.1" customHeight="1">
      <c r="A665" s="56" t="s">
        <v>1371</v>
      </c>
      <c r="B665" s="49" t="s">
        <v>1372</v>
      </c>
      <c r="C665" s="31" t="s">
        <v>1373</v>
      </c>
      <c r="D665" s="50" t="s">
        <v>252</v>
      </c>
      <c r="E665" s="108">
        <v>32920</v>
      </c>
      <c r="F665" s="21">
        <v>90272000</v>
      </c>
      <c r="G665" s="51">
        <v>0.18</v>
      </c>
      <c r="I665" s="99">
        <v>36212</v>
      </c>
      <c r="J665" s="100">
        <f t="shared" si="110"/>
        <v>0.1</v>
      </c>
      <c r="K665" s="121">
        <f t="shared" si="113"/>
        <v>36210</v>
      </c>
    </row>
    <row r="666" spans="1:11" s="7" customFormat="1" ht="35.1" customHeight="1">
      <c r="A666" s="56" t="s">
        <v>1374</v>
      </c>
      <c r="B666" s="49" t="s">
        <v>1375</v>
      </c>
      <c r="C666" s="31" t="s">
        <v>1376</v>
      </c>
      <c r="D666" s="50" t="s">
        <v>252</v>
      </c>
      <c r="E666" s="108">
        <v>819.5</v>
      </c>
      <c r="F666" s="21">
        <v>90272000</v>
      </c>
      <c r="G666" s="51">
        <v>0.18</v>
      </c>
      <c r="I666" s="99">
        <v>901.45</v>
      </c>
      <c r="J666" s="100">
        <f t="shared" si="110"/>
        <v>0.10000000000000006</v>
      </c>
      <c r="K666" s="121">
        <f t="shared" si="113"/>
        <v>900</v>
      </c>
    </row>
    <row r="667" spans="1:11" s="7" customFormat="1" ht="35.1" customHeight="1">
      <c r="A667" s="56" t="s">
        <v>1377</v>
      </c>
      <c r="B667" s="49" t="s">
        <v>1378</v>
      </c>
      <c r="C667" s="31" t="s">
        <v>1379</v>
      </c>
      <c r="D667" s="50" t="s">
        <v>252</v>
      </c>
      <c r="E667" s="108">
        <v>12689.5</v>
      </c>
      <c r="F667" s="21">
        <v>90272000</v>
      </c>
      <c r="G667" s="51">
        <v>0.18</v>
      </c>
      <c r="I667" s="99">
        <v>13958.45</v>
      </c>
      <c r="J667" s="100">
        <f t="shared" si="110"/>
        <v>0.10000000000000006</v>
      </c>
      <c r="K667" s="121">
        <f t="shared" si="113"/>
        <v>13950</v>
      </c>
    </row>
    <row r="668" spans="1:11" s="7" customFormat="1" ht="35.1" customHeight="1">
      <c r="A668" s="56" t="s">
        <v>1380</v>
      </c>
      <c r="B668" s="49" t="s">
        <v>1381</v>
      </c>
      <c r="C668" s="31" t="s">
        <v>1382</v>
      </c>
      <c r="D668" s="50" t="s">
        <v>252</v>
      </c>
      <c r="E668" s="108">
        <v>27470</v>
      </c>
      <c r="F668" s="21">
        <v>90272000</v>
      </c>
      <c r="G668" s="51">
        <v>0.18</v>
      </c>
      <c r="I668" s="99">
        <v>30217.000000000004</v>
      </c>
      <c r="J668" s="100">
        <f t="shared" si="110"/>
        <v>0.10000000000000013</v>
      </c>
      <c r="K668" s="121">
        <f t="shared" si="113"/>
        <v>30210</v>
      </c>
    </row>
    <row r="669" spans="1:11" s="7" customFormat="1" ht="35.1" customHeight="1">
      <c r="A669" s="56" t="s">
        <v>1383</v>
      </c>
      <c r="B669" s="49" t="s">
        <v>1384</v>
      </c>
      <c r="C669" s="31" t="s">
        <v>1385</v>
      </c>
      <c r="D669" s="50" t="s">
        <v>252</v>
      </c>
      <c r="E669" s="108">
        <v>15679.5</v>
      </c>
      <c r="F669" s="21">
        <v>90272000</v>
      </c>
      <c r="G669" s="51">
        <v>0.18</v>
      </c>
      <c r="I669" s="99">
        <v>17247.45</v>
      </c>
      <c r="J669" s="100">
        <f t="shared" si="110"/>
        <v>0.10000000000000005</v>
      </c>
      <c r="K669" s="121">
        <f t="shared" si="113"/>
        <v>17240</v>
      </c>
    </row>
    <row r="670" spans="1:11" s="7" customFormat="1" ht="35.1" customHeight="1">
      <c r="A670" s="56" t="s">
        <v>1386</v>
      </c>
      <c r="B670" s="49" t="s">
        <v>1387</v>
      </c>
      <c r="C670" s="31" t="s">
        <v>1388</v>
      </c>
      <c r="D670" s="50" t="s">
        <v>252</v>
      </c>
      <c r="E670" s="108">
        <v>11719.5</v>
      </c>
      <c r="F670" s="21">
        <v>90272000</v>
      </c>
      <c r="G670" s="51">
        <v>0.18</v>
      </c>
      <c r="I670" s="99">
        <v>12891.45</v>
      </c>
      <c r="J670" s="100">
        <f t="shared" si="110"/>
        <v>0.10000000000000006</v>
      </c>
      <c r="K670" s="121">
        <f t="shared" si="113"/>
        <v>12890</v>
      </c>
    </row>
    <row r="671" spans="1:11" s="7" customFormat="1" ht="20.100000000000001" customHeight="1">
      <c r="A671" s="50"/>
      <c r="B671" s="19"/>
      <c r="C671" s="20" t="s">
        <v>1389</v>
      </c>
      <c r="D671" s="50"/>
      <c r="E671" s="108"/>
      <c r="F671" s="21"/>
      <c r="G671" s="51"/>
      <c r="J671" s="100"/>
      <c r="K671" s="121"/>
    </row>
    <row r="672" spans="1:11" s="7" customFormat="1" ht="35.1" customHeight="1">
      <c r="A672" s="56" t="s">
        <v>1390</v>
      </c>
      <c r="B672" s="85" t="s">
        <v>1391</v>
      </c>
      <c r="C672" s="31" t="s">
        <v>1392</v>
      </c>
      <c r="D672" s="50" t="s">
        <v>252</v>
      </c>
      <c r="E672" s="108">
        <v>9809.5</v>
      </c>
      <c r="F672" s="21">
        <v>90272000</v>
      </c>
      <c r="G672" s="51">
        <v>0.18</v>
      </c>
      <c r="I672" s="99">
        <v>11280.924999999999</v>
      </c>
      <c r="J672" s="101">
        <f t="shared" si="110"/>
        <v>0.14999999999999994</v>
      </c>
      <c r="K672" s="121">
        <f t="shared" ref="K672:K677" si="114">+FLOOR(I672,10)</f>
        <v>11280</v>
      </c>
    </row>
    <row r="673" spans="1:11" s="7" customFormat="1" ht="35.1" customHeight="1">
      <c r="A673" s="56" t="s">
        <v>1393</v>
      </c>
      <c r="B673" s="86" t="s">
        <v>1394</v>
      </c>
      <c r="C673" s="31" t="s">
        <v>1395</v>
      </c>
      <c r="D673" s="50" t="s">
        <v>252</v>
      </c>
      <c r="E673" s="108">
        <v>15789.5</v>
      </c>
      <c r="F673" s="21">
        <v>90272000</v>
      </c>
      <c r="G673" s="51">
        <v>0.18</v>
      </c>
      <c r="I673" s="99">
        <f>15790*1.15</f>
        <v>18158.5</v>
      </c>
      <c r="J673" s="100">
        <f t="shared" si="110"/>
        <v>0.15003641660597233</v>
      </c>
      <c r="K673" s="121">
        <f t="shared" si="114"/>
        <v>18150</v>
      </c>
    </row>
    <row r="674" spans="1:11" s="7" customFormat="1" ht="35.1" customHeight="1">
      <c r="A674" s="56" t="s">
        <v>1396</v>
      </c>
      <c r="B674" s="87" t="s">
        <v>1397</v>
      </c>
      <c r="C674" s="31" t="s">
        <v>1398</v>
      </c>
      <c r="D674" s="50" t="s">
        <v>252</v>
      </c>
      <c r="E674" s="108">
        <v>16939.5</v>
      </c>
      <c r="F674" s="21">
        <v>90272000</v>
      </c>
      <c r="G674" s="51">
        <v>0.18</v>
      </c>
      <c r="I674" s="99">
        <f>16940*1.15</f>
        <v>19481</v>
      </c>
      <c r="J674" s="100">
        <f t="shared" si="110"/>
        <v>0.15003394433129669</v>
      </c>
      <c r="K674" s="121">
        <f t="shared" si="114"/>
        <v>19480</v>
      </c>
    </row>
    <row r="675" spans="1:11" s="7" customFormat="1" ht="35.1" customHeight="1">
      <c r="A675" s="56" t="s">
        <v>1399</v>
      </c>
      <c r="B675" s="87" t="s">
        <v>1400</v>
      </c>
      <c r="C675" s="31" t="s">
        <v>1401</v>
      </c>
      <c r="D675" s="50" t="s">
        <v>252</v>
      </c>
      <c r="E675" s="108">
        <v>18660</v>
      </c>
      <c r="F675" s="21">
        <v>90272000</v>
      </c>
      <c r="G675" s="51">
        <v>0.18</v>
      </c>
      <c r="I675" s="99">
        <f>18660*1.15</f>
        <v>21459</v>
      </c>
      <c r="J675" s="100">
        <f t="shared" si="110"/>
        <v>0.15</v>
      </c>
      <c r="K675" s="121">
        <f t="shared" si="114"/>
        <v>21450</v>
      </c>
    </row>
    <row r="676" spans="1:11" s="7" customFormat="1" ht="35.1" customHeight="1">
      <c r="A676" s="56" t="s">
        <v>1402</v>
      </c>
      <c r="B676" s="87" t="s">
        <v>1403</v>
      </c>
      <c r="C676" s="31" t="s">
        <v>1404</v>
      </c>
      <c r="D676" s="50" t="s">
        <v>252</v>
      </c>
      <c r="E676" s="108">
        <v>29860</v>
      </c>
      <c r="F676" s="21">
        <v>90272000</v>
      </c>
      <c r="G676" s="51">
        <v>0.18</v>
      </c>
      <c r="I676" s="99">
        <f>29860*1.15</f>
        <v>34339</v>
      </c>
      <c r="J676" s="100">
        <f t="shared" si="110"/>
        <v>0.15</v>
      </c>
      <c r="K676" s="121">
        <f t="shared" si="114"/>
        <v>34330</v>
      </c>
    </row>
    <row r="677" spans="1:11" s="7" customFormat="1" ht="35.1" customHeight="1">
      <c r="A677" s="56" t="s">
        <v>1405</v>
      </c>
      <c r="B677" s="87" t="s">
        <v>1406</v>
      </c>
      <c r="C677" s="31" t="s">
        <v>1407</v>
      </c>
      <c r="D677" s="50" t="s">
        <v>252</v>
      </c>
      <c r="E677" s="108">
        <v>35080</v>
      </c>
      <c r="F677" s="21">
        <v>90272000</v>
      </c>
      <c r="G677" s="51">
        <v>0.18</v>
      </c>
      <c r="I677" s="99">
        <f>35080*1.15</f>
        <v>40342</v>
      </c>
      <c r="J677" s="100">
        <f t="shared" si="110"/>
        <v>0.15</v>
      </c>
      <c r="K677" s="121">
        <f t="shared" si="114"/>
        <v>40340</v>
      </c>
    </row>
    <row r="678" spans="1:11" s="7" customFormat="1" ht="20.100000000000001" customHeight="1">
      <c r="A678" s="50"/>
      <c r="B678" s="19"/>
      <c r="C678" s="20" t="s">
        <v>1408</v>
      </c>
      <c r="D678" s="50"/>
      <c r="E678" s="108"/>
      <c r="F678" s="21"/>
      <c r="G678" s="51"/>
      <c r="J678" s="100"/>
      <c r="K678" s="121"/>
    </row>
    <row r="679" spans="1:11" s="7" customFormat="1" ht="35.1" customHeight="1">
      <c r="A679" s="56" t="s">
        <v>1409</v>
      </c>
      <c r="B679" s="49" t="s">
        <v>1410</v>
      </c>
      <c r="C679" s="31" t="s">
        <v>1411</v>
      </c>
      <c r="D679" s="50" t="s">
        <v>252</v>
      </c>
      <c r="E679" s="108">
        <v>67390</v>
      </c>
      <c r="F679" s="21">
        <v>84198990</v>
      </c>
      <c r="G679" s="51">
        <v>0.18</v>
      </c>
      <c r="I679" s="99">
        <v>74129</v>
      </c>
      <c r="J679" s="100">
        <f t="shared" si="110"/>
        <v>0.1</v>
      </c>
      <c r="K679" s="121">
        <f t="shared" ref="K679:K683" si="115">+FLOOR(I679,10)</f>
        <v>74120</v>
      </c>
    </row>
    <row r="680" spans="1:11" s="7" customFormat="1" ht="35.1" customHeight="1">
      <c r="A680" s="56" t="s">
        <v>1412</v>
      </c>
      <c r="B680" s="49" t="s">
        <v>1413</v>
      </c>
      <c r="C680" s="31" t="s">
        <v>1414</v>
      </c>
      <c r="D680" s="50" t="s">
        <v>16</v>
      </c>
      <c r="E680" s="108">
        <v>75159.5</v>
      </c>
      <c r="F680" s="21">
        <v>84198990</v>
      </c>
      <c r="G680" s="51">
        <v>0.18</v>
      </c>
      <c r="I680" s="99">
        <v>82675.450000000012</v>
      </c>
      <c r="J680" s="100">
        <f t="shared" si="110"/>
        <v>0.10000000000000016</v>
      </c>
      <c r="K680" s="121">
        <f t="shared" si="115"/>
        <v>82670</v>
      </c>
    </row>
    <row r="681" spans="1:11" s="7" customFormat="1" ht="35.1" customHeight="1">
      <c r="A681" s="56" t="s">
        <v>1415</v>
      </c>
      <c r="B681" s="49" t="s">
        <v>1416</v>
      </c>
      <c r="C681" s="31" t="s">
        <v>1417</v>
      </c>
      <c r="D681" s="50" t="s">
        <v>16</v>
      </c>
      <c r="E681" s="108">
        <v>86429.5</v>
      </c>
      <c r="F681" s="21">
        <v>84198990</v>
      </c>
      <c r="G681" s="51">
        <v>0.18</v>
      </c>
      <c r="I681" s="99">
        <v>95072.450000000012</v>
      </c>
      <c r="J681" s="100">
        <f t="shared" si="110"/>
        <v>0.10000000000000013</v>
      </c>
      <c r="K681" s="121">
        <f t="shared" si="115"/>
        <v>95070</v>
      </c>
    </row>
    <row r="682" spans="1:11" s="7" customFormat="1" ht="35.1" customHeight="1">
      <c r="A682" s="56" t="s">
        <v>1418</v>
      </c>
      <c r="B682" s="49" t="s">
        <v>1419</v>
      </c>
      <c r="C682" s="31" t="s">
        <v>1420</v>
      </c>
      <c r="D682" s="50" t="s">
        <v>16</v>
      </c>
      <c r="E682" s="108">
        <v>125869.5</v>
      </c>
      <c r="F682" s="21">
        <v>84198990</v>
      </c>
      <c r="G682" s="51">
        <v>0.18</v>
      </c>
      <c r="I682" s="99">
        <v>138456.45000000001</v>
      </c>
      <c r="J682" s="100">
        <f t="shared" si="110"/>
        <v>0.10000000000000009</v>
      </c>
      <c r="K682" s="121">
        <f t="shared" si="115"/>
        <v>138450</v>
      </c>
    </row>
    <row r="683" spans="1:11" s="7" customFormat="1" ht="35.1" customHeight="1">
      <c r="A683" s="56" t="s">
        <v>1421</v>
      </c>
      <c r="B683" s="49" t="s">
        <v>1422</v>
      </c>
      <c r="C683" s="31" t="s">
        <v>1423</v>
      </c>
      <c r="D683" s="50"/>
      <c r="E683" s="108">
        <v>193929.5</v>
      </c>
      <c r="F683" s="21">
        <v>84198990</v>
      </c>
      <c r="G683" s="51">
        <v>0.18</v>
      </c>
      <c r="I683" s="99">
        <f>+E683*1.1</f>
        <v>213322.45</v>
      </c>
      <c r="J683" s="100">
        <f t="shared" si="110"/>
        <v>0.10000000000000006</v>
      </c>
      <c r="K683" s="121">
        <f t="shared" si="115"/>
        <v>213320</v>
      </c>
    </row>
    <row r="684" spans="1:11" s="7" customFormat="1" ht="40.5" customHeight="1">
      <c r="A684" s="56"/>
      <c r="B684" s="19"/>
      <c r="C684" s="29" t="s">
        <v>1424</v>
      </c>
      <c r="D684" s="50"/>
      <c r="E684" s="108"/>
      <c r="F684" s="21"/>
      <c r="G684" s="51"/>
      <c r="J684" s="100"/>
      <c r="K684" s="121"/>
    </row>
    <row r="685" spans="1:11" s="7" customFormat="1" ht="35.1" customHeight="1">
      <c r="A685" s="56" t="s">
        <v>1425</v>
      </c>
      <c r="B685" s="57" t="s">
        <v>1426</v>
      </c>
      <c r="C685" s="31" t="s">
        <v>1427</v>
      </c>
      <c r="D685" s="50" t="s">
        <v>252</v>
      </c>
      <c r="E685" s="108">
        <v>16049.5</v>
      </c>
      <c r="F685" s="21">
        <v>90272000</v>
      </c>
      <c r="G685" s="51">
        <v>0.18</v>
      </c>
      <c r="I685" s="99">
        <v>17654.45</v>
      </c>
      <c r="J685" s="100">
        <f t="shared" si="110"/>
        <v>0.10000000000000005</v>
      </c>
      <c r="K685" s="121">
        <f t="shared" ref="K685:K690" si="116">+FLOOR(I685,10)</f>
        <v>17650</v>
      </c>
    </row>
    <row r="686" spans="1:11" s="7" customFormat="1" ht="35.1" customHeight="1">
      <c r="A686" s="56" t="s">
        <v>1428</v>
      </c>
      <c r="B686" s="57" t="s">
        <v>1429</v>
      </c>
      <c r="C686" s="31" t="s">
        <v>1430</v>
      </c>
      <c r="D686" s="50" t="s">
        <v>252</v>
      </c>
      <c r="E686" s="108">
        <v>20500</v>
      </c>
      <c r="F686" s="21">
        <v>90272000</v>
      </c>
      <c r="G686" s="51">
        <v>0.18</v>
      </c>
      <c r="I686" s="99">
        <v>22550.000000000004</v>
      </c>
      <c r="J686" s="100">
        <f t="shared" si="110"/>
        <v>0.10000000000000017</v>
      </c>
      <c r="K686" s="121">
        <f t="shared" si="116"/>
        <v>22550</v>
      </c>
    </row>
    <row r="687" spans="1:11" s="7" customFormat="1" ht="35.1" customHeight="1">
      <c r="A687" s="56" t="s">
        <v>1431</v>
      </c>
      <c r="B687" s="49" t="s">
        <v>1432</v>
      </c>
      <c r="C687" s="31" t="s">
        <v>1433</v>
      </c>
      <c r="D687" s="50" t="s">
        <v>252</v>
      </c>
      <c r="E687" s="108">
        <v>14779.5</v>
      </c>
      <c r="F687" s="21">
        <v>90272000</v>
      </c>
      <c r="G687" s="51">
        <v>0.18</v>
      </c>
      <c r="I687" s="99">
        <v>16257.45</v>
      </c>
      <c r="J687" s="100">
        <f t="shared" si="110"/>
        <v>0.10000000000000005</v>
      </c>
      <c r="K687" s="121">
        <f t="shared" si="116"/>
        <v>16250</v>
      </c>
    </row>
    <row r="688" spans="1:11" s="7" customFormat="1" ht="35.1" customHeight="1">
      <c r="A688" s="56" t="s">
        <v>1434</v>
      </c>
      <c r="B688" s="49" t="s">
        <v>1435</v>
      </c>
      <c r="C688" s="31" t="s">
        <v>1436</v>
      </c>
      <c r="D688" s="50" t="s">
        <v>252</v>
      </c>
      <c r="E688" s="108">
        <v>25079.5</v>
      </c>
      <c r="F688" s="21">
        <v>90272000</v>
      </c>
      <c r="G688" s="51">
        <v>0.18</v>
      </c>
      <c r="I688" s="99">
        <v>27587.45</v>
      </c>
      <c r="J688" s="100">
        <f t="shared" si="110"/>
        <v>0.10000000000000003</v>
      </c>
      <c r="K688" s="121">
        <f t="shared" si="116"/>
        <v>27580</v>
      </c>
    </row>
    <row r="689" spans="1:11" s="7" customFormat="1" ht="35.1" customHeight="1">
      <c r="A689" s="56" t="s">
        <v>1437</v>
      </c>
      <c r="B689" s="49" t="s">
        <v>1438</v>
      </c>
      <c r="C689" s="31" t="s">
        <v>1439</v>
      </c>
      <c r="D689" s="50" t="s">
        <v>252</v>
      </c>
      <c r="E689" s="108">
        <v>26220</v>
      </c>
      <c r="F689" s="21">
        <v>90272000</v>
      </c>
      <c r="G689" s="51">
        <v>0.18</v>
      </c>
      <c r="I689" s="99">
        <v>28842.000000000004</v>
      </c>
      <c r="J689" s="100">
        <f t="shared" si="110"/>
        <v>0.10000000000000014</v>
      </c>
      <c r="K689" s="121">
        <f t="shared" si="116"/>
        <v>28840</v>
      </c>
    </row>
    <row r="690" spans="1:11" s="7" customFormat="1" ht="35.1" customHeight="1">
      <c r="A690" s="56" t="s">
        <v>1440</v>
      </c>
      <c r="B690" s="49" t="s">
        <v>1441</v>
      </c>
      <c r="C690" s="31" t="s">
        <v>1442</v>
      </c>
      <c r="D690" s="50" t="s">
        <v>252</v>
      </c>
      <c r="E690" s="108">
        <v>38440</v>
      </c>
      <c r="F690" s="21">
        <v>90272000</v>
      </c>
      <c r="G690" s="51">
        <v>0.18</v>
      </c>
      <c r="I690" s="99">
        <v>42284</v>
      </c>
      <c r="J690" s="100">
        <f t="shared" si="110"/>
        <v>0.1</v>
      </c>
      <c r="K690" s="121">
        <f t="shared" si="116"/>
        <v>42280</v>
      </c>
    </row>
    <row r="691" spans="1:11" s="7" customFormat="1" ht="20.100000000000001" customHeight="1">
      <c r="A691" s="56"/>
      <c r="B691" s="19"/>
      <c r="C691" s="29" t="s">
        <v>1443</v>
      </c>
      <c r="D691" s="50"/>
      <c r="E691" s="108"/>
      <c r="F691" s="21"/>
      <c r="G691" s="51"/>
      <c r="J691" s="100"/>
      <c r="K691" s="121"/>
    </row>
    <row r="692" spans="1:11" s="7" customFormat="1" ht="35.1" customHeight="1">
      <c r="A692" s="56" t="s">
        <v>1444</v>
      </c>
      <c r="B692" s="86" t="s">
        <v>1445</v>
      </c>
      <c r="C692" s="23" t="s">
        <v>1446</v>
      </c>
      <c r="D692" s="50" t="s">
        <v>252</v>
      </c>
      <c r="E692" s="108">
        <v>17370</v>
      </c>
      <c r="F692" s="21">
        <v>90272000</v>
      </c>
      <c r="G692" s="51">
        <v>0.18</v>
      </c>
      <c r="I692" s="99">
        <v>19107</v>
      </c>
      <c r="J692" s="100">
        <f t="shared" si="110"/>
        <v>0.1</v>
      </c>
      <c r="K692" s="121">
        <f t="shared" ref="K692:K696" si="117">+FLOOR(I692,10)</f>
        <v>19100</v>
      </c>
    </row>
    <row r="693" spans="1:11" s="7" customFormat="1" ht="35.1" customHeight="1">
      <c r="A693" s="56" t="s">
        <v>1447</v>
      </c>
      <c r="B693" s="87" t="s">
        <v>1448</v>
      </c>
      <c r="C693" s="23" t="s">
        <v>1449</v>
      </c>
      <c r="D693" s="50" t="s">
        <v>252</v>
      </c>
      <c r="E693" s="108">
        <v>20430</v>
      </c>
      <c r="F693" s="21">
        <v>90272000</v>
      </c>
      <c r="G693" s="51">
        <v>0.18</v>
      </c>
      <c r="I693" s="99">
        <v>22473</v>
      </c>
      <c r="J693" s="100">
        <f t="shared" si="110"/>
        <v>0.1</v>
      </c>
      <c r="K693" s="121">
        <f t="shared" si="117"/>
        <v>22470</v>
      </c>
    </row>
    <row r="694" spans="1:11" s="7" customFormat="1" ht="35.1" customHeight="1">
      <c r="A694" s="56" t="s">
        <v>1450</v>
      </c>
      <c r="B694" s="87" t="s">
        <v>1451</v>
      </c>
      <c r="C694" s="23" t="s">
        <v>1452</v>
      </c>
      <c r="D694" s="50" t="s">
        <v>252</v>
      </c>
      <c r="E694" s="108">
        <v>21900</v>
      </c>
      <c r="F694" s="21">
        <v>90272000</v>
      </c>
      <c r="G694" s="51">
        <v>0.18</v>
      </c>
      <c r="I694" s="99">
        <v>28470</v>
      </c>
      <c r="J694" s="101">
        <f t="shared" si="110"/>
        <v>0.3</v>
      </c>
      <c r="K694" s="121">
        <f t="shared" si="117"/>
        <v>28470</v>
      </c>
    </row>
    <row r="695" spans="1:11" s="7" customFormat="1" ht="35.1" customHeight="1">
      <c r="A695" s="56" t="s">
        <v>1453</v>
      </c>
      <c r="B695" s="87" t="s">
        <v>1454</v>
      </c>
      <c r="C695" s="23" t="s">
        <v>1455</v>
      </c>
      <c r="D695" s="50" t="s">
        <v>252</v>
      </c>
      <c r="E695" s="108">
        <v>28730</v>
      </c>
      <c r="F695" s="21">
        <v>90272000</v>
      </c>
      <c r="G695" s="51">
        <v>0.18</v>
      </c>
      <c r="I695" s="99">
        <v>34476</v>
      </c>
      <c r="J695" s="101">
        <f t="shared" si="110"/>
        <v>0.2</v>
      </c>
      <c r="K695" s="121">
        <f t="shared" si="117"/>
        <v>34470</v>
      </c>
    </row>
    <row r="696" spans="1:11" s="7" customFormat="1" ht="35.1" customHeight="1">
      <c r="A696" s="56" t="s">
        <v>1456</v>
      </c>
      <c r="B696" s="87" t="s">
        <v>1457</v>
      </c>
      <c r="C696" s="23" t="s">
        <v>1458</v>
      </c>
      <c r="D696" s="50" t="s">
        <v>252</v>
      </c>
      <c r="E696" s="108">
        <v>38460</v>
      </c>
      <c r="F696" s="21">
        <v>90272000</v>
      </c>
      <c r="G696" s="51">
        <v>0.18</v>
      </c>
      <c r="I696" s="99">
        <v>42306</v>
      </c>
      <c r="J696" s="100">
        <f t="shared" si="110"/>
        <v>0.1</v>
      </c>
      <c r="K696" s="121">
        <f t="shared" si="117"/>
        <v>42300</v>
      </c>
    </row>
    <row r="697" spans="1:11" s="7" customFormat="1" ht="20.100000000000001" customHeight="1">
      <c r="A697" s="50"/>
      <c r="B697" s="19"/>
      <c r="C697" s="20" t="s">
        <v>1459</v>
      </c>
      <c r="D697" s="50"/>
      <c r="E697" s="108"/>
      <c r="F697" s="21"/>
      <c r="G697" s="51"/>
      <c r="J697" s="100"/>
      <c r="K697" s="121"/>
    </row>
    <row r="698" spans="1:11" s="7" customFormat="1" ht="35.1" customHeight="1">
      <c r="A698" s="56" t="s">
        <v>1460</v>
      </c>
      <c r="B698" s="87" t="s">
        <v>1461</v>
      </c>
      <c r="C698" s="31" t="s">
        <v>1462</v>
      </c>
      <c r="D698" s="50" t="s">
        <v>252</v>
      </c>
      <c r="E698" s="108">
        <v>8659.5</v>
      </c>
      <c r="F698" s="21">
        <v>90272000</v>
      </c>
      <c r="G698" s="51">
        <v>0.18</v>
      </c>
      <c r="I698" s="99">
        <v>9525.4500000000007</v>
      </c>
      <c r="J698" s="100">
        <f t="shared" si="110"/>
        <v>0.10000000000000009</v>
      </c>
      <c r="K698" s="121">
        <f t="shared" ref="K698:K699" si="118">+FLOOR(I698,10)</f>
        <v>9520</v>
      </c>
    </row>
    <row r="699" spans="1:11" s="7" customFormat="1" ht="35.1" customHeight="1">
      <c r="A699" s="56" t="s">
        <v>1463</v>
      </c>
      <c r="B699" s="87" t="s">
        <v>1464</v>
      </c>
      <c r="C699" s="31" t="s">
        <v>1465</v>
      </c>
      <c r="D699" s="50" t="s">
        <v>252</v>
      </c>
      <c r="E699" s="108">
        <v>14260</v>
      </c>
      <c r="F699" s="21">
        <v>90272000</v>
      </c>
      <c r="G699" s="51">
        <v>0.18</v>
      </c>
      <c r="I699" s="99">
        <v>15686.000000000002</v>
      </c>
      <c r="J699" s="100">
        <f t="shared" si="110"/>
        <v>0.10000000000000013</v>
      </c>
      <c r="K699" s="121">
        <f t="shared" si="118"/>
        <v>15680</v>
      </c>
    </row>
    <row r="700" spans="1:11" s="7" customFormat="1" ht="20.100000000000001" customHeight="1">
      <c r="A700" s="56"/>
      <c r="B700" s="19"/>
      <c r="C700" s="20" t="s">
        <v>1466</v>
      </c>
      <c r="D700" s="50"/>
      <c r="E700" s="108"/>
      <c r="F700" s="21"/>
      <c r="G700" s="51"/>
      <c r="J700" s="100"/>
      <c r="K700" s="121"/>
    </row>
    <row r="701" spans="1:11" s="7" customFormat="1" ht="35.1" customHeight="1">
      <c r="A701" s="56" t="s">
        <v>1467</v>
      </c>
      <c r="B701" s="87" t="s">
        <v>1468</v>
      </c>
      <c r="C701" s="31" t="s">
        <v>1469</v>
      </c>
      <c r="D701" s="50" t="s">
        <v>252</v>
      </c>
      <c r="E701" s="108">
        <v>17480</v>
      </c>
      <c r="F701" s="21">
        <v>90272000</v>
      </c>
      <c r="G701" s="51">
        <v>0.18</v>
      </c>
      <c r="I701" s="99">
        <v>19228</v>
      </c>
      <c r="J701" s="100">
        <f t="shared" si="110"/>
        <v>0.1</v>
      </c>
      <c r="K701" s="121">
        <f t="shared" ref="K701:K703" si="119">+FLOOR(I701,10)</f>
        <v>19220</v>
      </c>
    </row>
    <row r="702" spans="1:11" s="7" customFormat="1" ht="35.1" customHeight="1">
      <c r="A702" s="56" t="s">
        <v>1470</v>
      </c>
      <c r="B702" s="87" t="s">
        <v>1471</v>
      </c>
      <c r="C702" s="31" t="s">
        <v>1472</v>
      </c>
      <c r="D702" s="50" t="s">
        <v>252</v>
      </c>
      <c r="E702" s="108">
        <v>20150</v>
      </c>
      <c r="F702" s="21">
        <v>90272000</v>
      </c>
      <c r="G702" s="51">
        <v>0.18</v>
      </c>
      <c r="I702" s="99">
        <v>22165</v>
      </c>
      <c r="J702" s="100">
        <f t="shared" si="110"/>
        <v>0.1</v>
      </c>
      <c r="K702" s="121">
        <f t="shared" si="119"/>
        <v>22160</v>
      </c>
    </row>
    <row r="703" spans="1:11" s="7" customFormat="1" ht="35.1" customHeight="1">
      <c r="A703" s="56" t="s">
        <v>1473</v>
      </c>
      <c r="B703" s="87" t="s">
        <v>1474</v>
      </c>
      <c r="C703" s="31" t="s">
        <v>1475</v>
      </c>
      <c r="D703" s="50" t="s">
        <v>252</v>
      </c>
      <c r="E703" s="108">
        <v>25089.5</v>
      </c>
      <c r="F703" s="21">
        <v>90272000</v>
      </c>
      <c r="G703" s="51">
        <v>0.18</v>
      </c>
      <c r="I703" s="99">
        <v>27598.45</v>
      </c>
      <c r="J703" s="100">
        <f t="shared" si="110"/>
        <v>0.10000000000000003</v>
      </c>
      <c r="K703" s="121">
        <f t="shared" si="119"/>
        <v>27590</v>
      </c>
    </row>
    <row r="704" spans="1:11" s="7" customFormat="1" ht="20.100000000000001" customHeight="1">
      <c r="A704" s="56"/>
      <c r="B704" s="19"/>
      <c r="C704" s="20" t="s">
        <v>1476</v>
      </c>
      <c r="D704" s="50"/>
      <c r="E704" s="108"/>
      <c r="F704" s="21"/>
      <c r="G704" s="51"/>
      <c r="J704" s="100"/>
      <c r="K704" s="121"/>
    </row>
    <row r="705" spans="1:11" s="7" customFormat="1" ht="35.1" customHeight="1">
      <c r="A705" s="56" t="s">
        <v>1477</v>
      </c>
      <c r="B705" s="87" t="s">
        <v>1478</v>
      </c>
      <c r="C705" s="31" t="s">
        <v>1479</v>
      </c>
      <c r="D705" s="50" t="s">
        <v>252</v>
      </c>
      <c r="E705" s="108">
        <v>12039.5</v>
      </c>
      <c r="F705" s="21">
        <v>90272000</v>
      </c>
      <c r="G705" s="51">
        <v>0.18</v>
      </c>
      <c r="I705" s="99">
        <v>14447.4</v>
      </c>
      <c r="J705" s="101">
        <f t="shared" si="110"/>
        <v>0.19999999999999998</v>
      </c>
      <c r="K705" s="121">
        <f t="shared" ref="K705:K710" si="120">+FLOOR(I705,10)</f>
        <v>14440</v>
      </c>
    </row>
    <row r="706" spans="1:11" s="7" customFormat="1" ht="35.1" customHeight="1">
      <c r="A706" s="56" t="s">
        <v>1480</v>
      </c>
      <c r="B706" s="87" t="s">
        <v>1481</v>
      </c>
      <c r="C706" s="31" t="s">
        <v>1482</v>
      </c>
      <c r="D706" s="50" t="s">
        <v>252</v>
      </c>
      <c r="E706" s="108">
        <v>16799.5</v>
      </c>
      <c r="F706" s="21">
        <v>90272000</v>
      </c>
      <c r="G706" s="51">
        <v>0.18</v>
      </c>
      <c r="I706" s="99">
        <v>18479.45</v>
      </c>
      <c r="J706" s="100">
        <f t="shared" si="110"/>
        <v>0.10000000000000005</v>
      </c>
      <c r="K706" s="121">
        <f t="shared" si="120"/>
        <v>18470</v>
      </c>
    </row>
    <row r="707" spans="1:11" s="7" customFormat="1" ht="35.1" customHeight="1">
      <c r="A707" s="56" t="s">
        <v>1483</v>
      </c>
      <c r="B707" s="87" t="s">
        <v>1484</v>
      </c>
      <c r="C707" s="31" t="s">
        <v>1485</v>
      </c>
      <c r="D707" s="50" t="s">
        <v>252</v>
      </c>
      <c r="E707" s="108">
        <v>18409.5</v>
      </c>
      <c r="F707" s="21">
        <v>90272000</v>
      </c>
      <c r="G707" s="51">
        <v>0.18</v>
      </c>
      <c r="I707" s="99">
        <v>20250.45</v>
      </c>
      <c r="J707" s="100">
        <f t="shared" si="110"/>
        <v>0.10000000000000003</v>
      </c>
      <c r="K707" s="121">
        <f t="shared" si="120"/>
        <v>20250</v>
      </c>
    </row>
    <row r="708" spans="1:11" s="7" customFormat="1" ht="35.1" customHeight="1">
      <c r="A708" s="56" t="s">
        <v>1486</v>
      </c>
      <c r="B708" s="87" t="s">
        <v>1487</v>
      </c>
      <c r="C708" s="31" t="s">
        <v>1488</v>
      </c>
      <c r="D708" s="50" t="s">
        <v>252</v>
      </c>
      <c r="E708" s="108">
        <v>24189.5</v>
      </c>
      <c r="F708" s="21">
        <v>90272000</v>
      </c>
      <c r="G708" s="51">
        <v>0.18</v>
      </c>
      <c r="I708" s="99">
        <v>26608.45</v>
      </c>
      <c r="J708" s="100">
        <f t="shared" si="110"/>
        <v>0.10000000000000003</v>
      </c>
      <c r="K708" s="121">
        <f t="shared" si="120"/>
        <v>26600</v>
      </c>
    </row>
    <row r="709" spans="1:11" s="7" customFormat="1" ht="35.1" customHeight="1">
      <c r="A709" s="56" t="s">
        <v>1489</v>
      </c>
      <c r="B709" s="87" t="s">
        <v>1490</v>
      </c>
      <c r="C709" s="31" t="s">
        <v>1491</v>
      </c>
      <c r="D709" s="50" t="s">
        <v>252</v>
      </c>
      <c r="E709" s="108">
        <v>29260</v>
      </c>
      <c r="F709" s="21">
        <v>90272000</v>
      </c>
      <c r="G709" s="51">
        <v>0.18</v>
      </c>
      <c r="I709" s="99">
        <v>32186.000000000004</v>
      </c>
      <c r="J709" s="100">
        <f t="shared" si="110"/>
        <v>0.10000000000000013</v>
      </c>
      <c r="K709" s="121">
        <f t="shared" si="120"/>
        <v>32180</v>
      </c>
    </row>
    <row r="710" spans="1:11" s="7" customFormat="1" ht="35.1" customHeight="1">
      <c r="A710" s="56" t="s">
        <v>1492</v>
      </c>
      <c r="B710" s="87" t="s">
        <v>1493</v>
      </c>
      <c r="C710" s="31" t="s">
        <v>1494</v>
      </c>
      <c r="D710" s="50" t="s">
        <v>252</v>
      </c>
      <c r="E710" s="108">
        <v>56299.5</v>
      </c>
      <c r="F710" s="63">
        <v>90272000</v>
      </c>
      <c r="G710" s="51">
        <v>0.18</v>
      </c>
      <c r="I710" s="99">
        <v>61929.450000000004</v>
      </c>
      <c r="J710" s="100">
        <f t="shared" si="110"/>
        <v>0.10000000000000007</v>
      </c>
      <c r="K710" s="121">
        <f t="shared" si="120"/>
        <v>61920</v>
      </c>
    </row>
    <row r="711" spans="1:11" s="7" customFormat="1" ht="20.100000000000001" customHeight="1">
      <c r="A711" s="56"/>
      <c r="B711" s="19"/>
      <c r="C711" s="20" t="s">
        <v>1495</v>
      </c>
      <c r="D711" s="50"/>
      <c r="E711" s="108"/>
      <c r="F711" s="63"/>
      <c r="G711" s="51"/>
      <c r="J711" s="100"/>
      <c r="K711" s="121"/>
    </row>
    <row r="712" spans="1:11" s="7" customFormat="1" ht="35.1" customHeight="1">
      <c r="A712" s="56" t="s">
        <v>1496</v>
      </c>
      <c r="B712" s="87" t="s">
        <v>1497</v>
      </c>
      <c r="C712" s="31" t="s">
        <v>1498</v>
      </c>
      <c r="D712" s="50" t="s">
        <v>252</v>
      </c>
      <c r="E712" s="108">
        <v>79240</v>
      </c>
      <c r="F712" s="63">
        <v>90272000</v>
      </c>
      <c r="G712" s="51">
        <v>0.18</v>
      </c>
      <c r="I712" s="99">
        <v>87164</v>
      </c>
      <c r="J712" s="100">
        <f t="shared" ref="J712:J934" si="121">(I712-E712)/E712</f>
        <v>0.1</v>
      </c>
      <c r="K712" s="121">
        <f t="shared" ref="K712:K713" si="122">+FLOOR(I712,10)</f>
        <v>87160</v>
      </c>
    </row>
    <row r="713" spans="1:11" s="7" customFormat="1" ht="35.1" customHeight="1">
      <c r="A713" s="56" t="s">
        <v>1499</v>
      </c>
      <c r="B713" s="87" t="s">
        <v>1500</v>
      </c>
      <c r="C713" s="31" t="s">
        <v>1501</v>
      </c>
      <c r="D713" s="50" t="s">
        <v>252</v>
      </c>
      <c r="E713" s="108">
        <v>106380</v>
      </c>
      <c r="F713" s="63">
        <v>90272000</v>
      </c>
      <c r="G713" s="51">
        <v>0.18</v>
      </c>
      <c r="I713" s="99">
        <v>127656</v>
      </c>
      <c r="J713" s="101">
        <f t="shared" si="121"/>
        <v>0.2</v>
      </c>
      <c r="K713" s="121">
        <f t="shared" si="122"/>
        <v>127650</v>
      </c>
    </row>
    <row r="714" spans="1:11" s="7" customFormat="1" ht="20.100000000000001" customHeight="1">
      <c r="A714" s="56"/>
      <c r="B714" s="19"/>
      <c r="C714" s="20" t="s">
        <v>1502</v>
      </c>
      <c r="D714" s="50"/>
      <c r="E714" s="108"/>
      <c r="F714" s="63"/>
      <c r="G714" s="51"/>
      <c r="J714" s="100"/>
      <c r="K714" s="121"/>
    </row>
    <row r="715" spans="1:11" s="7" customFormat="1" ht="35.1" customHeight="1">
      <c r="A715" s="56" t="s">
        <v>1503</v>
      </c>
      <c r="B715" s="49" t="s">
        <v>1504</v>
      </c>
      <c r="C715" s="31" t="s">
        <v>1505</v>
      </c>
      <c r="D715" s="50" t="s">
        <v>252</v>
      </c>
      <c r="E715" s="108">
        <v>96450.2</v>
      </c>
      <c r="F715" s="21">
        <v>90272000</v>
      </c>
      <c r="G715" s="51">
        <v>0.18</v>
      </c>
      <c r="I715" s="99">
        <v>106095.22</v>
      </c>
      <c r="J715" s="100">
        <f t="shared" si="121"/>
        <v>0.10000000000000005</v>
      </c>
      <c r="K715" s="121">
        <f t="shared" ref="K715:K717" si="123">+FLOOR(I715,10)</f>
        <v>106090</v>
      </c>
    </row>
    <row r="716" spans="1:11" s="7" customFormat="1" ht="35.1" customHeight="1">
      <c r="A716" s="56" t="s">
        <v>1506</v>
      </c>
      <c r="B716" s="49" t="s">
        <v>1507</v>
      </c>
      <c r="C716" s="31" t="s">
        <v>1508</v>
      </c>
      <c r="D716" s="50" t="s">
        <v>252</v>
      </c>
      <c r="E716" s="108">
        <v>156650.33100000001</v>
      </c>
      <c r="F716" s="21">
        <v>90272000</v>
      </c>
      <c r="G716" s="51">
        <v>0.18</v>
      </c>
      <c r="I716" s="99">
        <v>172315.36410000001</v>
      </c>
      <c r="J716" s="100">
        <f t="shared" si="121"/>
        <v>0.1</v>
      </c>
      <c r="K716" s="121">
        <f t="shared" si="123"/>
        <v>172310</v>
      </c>
    </row>
    <row r="717" spans="1:11" s="7" customFormat="1" ht="35.1" customHeight="1">
      <c r="A717" s="56" t="s">
        <v>1509</v>
      </c>
      <c r="B717" s="49" t="s">
        <v>1510</v>
      </c>
      <c r="C717" s="31" t="s">
        <v>1511</v>
      </c>
      <c r="D717" s="50" t="s">
        <v>252</v>
      </c>
      <c r="E717" s="108">
        <v>184239.5</v>
      </c>
      <c r="F717" s="21">
        <v>90272000</v>
      </c>
      <c r="G717" s="51">
        <v>0.18</v>
      </c>
      <c r="I717" s="99">
        <v>202663.45</v>
      </c>
      <c r="J717" s="100">
        <f t="shared" si="121"/>
        <v>0.10000000000000006</v>
      </c>
      <c r="K717" s="121">
        <f t="shared" si="123"/>
        <v>202660</v>
      </c>
    </row>
    <row r="718" spans="1:11" s="7" customFormat="1" ht="20.100000000000001" customHeight="1">
      <c r="A718" s="56"/>
      <c r="B718" s="19"/>
      <c r="C718" s="20" t="s">
        <v>1512</v>
      </c>
      <c r="D718" s="50"/>
      <c r="E718" s="108"/>
      <c r="F718" s="21"/>
      <c r="G718" s="51"/>
      <c r="J718" s="100"/>
      <c r="K718" s="121"/>
    </row>
    <row r="719" spans="1:11" s="7" customFormat="1" ht="20.100000000000001" customHeight="1">
      <c r="A719" s="56"/>
      <c r="B719" s="19"/>
      <c r="C719" s="20" t="s">
        <v>1513</v>
      </c>
      <c r="D719" s="50"/>
      <c r="E719" s="108"/>
      <c r="F719" s="21"/>
      <c r="G719" s="51"/>
      <c r="J719" s="100"/>
      <c r="K719" s="121"/>
    </row>
    <row r="720" spans="1:11" s="7" customFormat="1" ht="35.1" customHeight="1">
      <c r="A720" s="56" t="s">
        <v>1514</v>
      </c>
      <c r="B720" s="88" t="s">
        <v>1515</v>
      </c>
      <c r="C720" s="31" t="s">
        <v>1516</v>
      </c>
      <c r="D720" s="50" t="s">
        <v>252</v>
      </c>
      <c r="E720" s="108">
        <v>24189.5</v>
      </c>
      <c r="F720" s="21">
        <v>90272000</v>
      </c>
      <c r="G720" s="51">
        <v>0.18</v>
      </c>
      <c r="I720" s="99">
        <v>26608.45</v>
      </c>
      <c r="J720" s="100">
        <f t="shared" si="121"/>
        <v>0.10000000000000003</v>
      </c>
      <c r="K720" s="121">
        <f t="shared" ref="K720:K723" si="124">+FLOOR(I720,10)</f>
        <v>26600</v>
      </c>
    </row>
    <row r="721" spans="1:11" s="7" customFormat="1" ht="35.1" customHeight="1">
      <c r="A721" s="56" t="s">
        <v>1517</v>
      </c>
      <c r="B721" s="88" t="s">
        <v>1518</v>
      </c>
      <c r="C721" s="31" t="s">
        <v>1519</v>
      </c>
      <c r="D721" s="50" t="s">
        <v>252</v>
      </c>
      <c r="E721" s="108">
        <v>29490</v>
      </c>
      <c r="F721" s="21">
        <v>90272000</v>
      </c>
      <c r="G721" s="51">
        <v>0.18</v>
      </c>
      <c r="I721" s="99">
        <v>32439.000000000004</v>
      </c>
      <c r="J721" s="100">
        <f t="shared" si="121"/>
        <v>0.10000000000000012</v>
      </c>
      <c r="K721" s="121">
        <f t="shared" si="124"/>
        <v>32430</v>
      </c>
    </row>
    <row r="722" spans="1:11" s="7" customFormat="1" ht="35.1" customHeight="1">
      <c r="A722" s="56" t="s">
        <v>1520</v>
      </c>
      <c r="B722" s="88" t="s">
        <v>1521</v>
      </c>
      <c r="C722" s="31" t="s">
        <v>1522</v>
      </c>
      <c r="D722" s="50" t="s">
        <v>252</v>
      </c>
      <c r="E722" s="108">
        <v>33450</v>
      </c>
      <c r="F722" s="21">
        <v>90272000</v>
      </c>
      <c r="G722" s="51">
        <v>0.18</v>
      </c>
      <c r="I722" s="99">
        <v>36795</v>
      </c>
      <c r="J722" s="100">
        <f t="shared" si="121"/>
        <v>0.1</v>
      </c>
      <c r="K722" s="121">
        <f t="shared" si="124"/>
        <v>36790</v>
      </c>
    </row>
    <row r="723" spans="1:11" s="7" customFormat="1" ht="35.1" customHeight="1">
      <c r="A723" s="56" t="s">
        <v>1523</v>
      </c>
      <c r="B723" s="88" t="s">
        <v>1524</v>
      </c>
      <c r="C723" s="31" t="s">
        <v>1525</v>
      </c>
      <c r="D723" s="50" t="s">
        <v>252</v>
      </c>
      <c r="E723" s="108">
        <v>40760</v>
      </c>
      <c r="F723" s="21">
        <v>90272000</v>
      </c>
      <c r="G723" s="51">
        <v>0.18</v>
      </c>
      <c r="I723" s="99">
        <v>44836</v>
      </c>
      <c r="J723" s="100">
        <f t="shared" si="121"/>
        <v>0.1</v>
      </c>
      <c r="K723" s="121">
        <f t="shared" si="124"/>
        <v>44830</v>
      </c>
    </row>
    <row r="724" spans="1:11" s="7" customFormat="1" ht="20.100000000000001" customHeight="1">
      <c r="A724" s="56"/>
      <c r="B724" s="19"/>
      <c r="C724" s="20" t="s">
        <v>1526</v>
      </c>
      <c r="D724" s="50"/>
      <c r="E724" s="108"/>
      <c r="F724" s="21"/>
      <c r="G724" s="51"/>
      <c r="J724" s="100"/>
      <c r="K724" s="121"/>
    </row>
    <row r="725" spans="1:11" s="7" customFormat="1" ht="35.1" customHeight="1">
      <c r="A725" s="56" t="s">
        <v>1527</v>
      </c>
      <c r="B725" s="49" t="s">
        <v>1528</v>
      </c>
      <c r="C725" s="31" t="s">
        <v>1529</v>
      </c>
      <c r="D725" s="50" t="s">
        <v>252</v>
      </c>
      <c r="E725" s="108">
        <v>121480.2</v>
      </c>
      <c r="F725" s="21">
        <v>90272000</v>
      </c>
      <c r="G725" s="51">
        <v>0.18</v>
      </c>
      <c r="I725" s="99">
        <v>133628.22</v>
      </c>
      <c r="J725" s="100">
        <f t="shared" si="121"/>
        <v>0.10000000000000003</v>
      </c>
      <c r="K725" s="121">
        <f t="shared" ref="K725:K729" si="125">+FLOOR(I725,10)</f>
        <v>133620</v>
      </c>
    </row>
    <row r="726" spans="1:11" s="7" customFormat="1" ht="35.1" customHeight="1">
      <c r="A726" s="56" t="s">
        <v>1530</v>
      </c>
      <c r="B726" s="49" t="s">
        <v>1531</v>
      </c>
      <c r="C726" s="31" t="s">
        <v>1532</v>
      </c>
      <c r="D726" s="50" t="s">
        <v>252</v>
      </c>
      <c r="E726" s="108">
        <v>250220</v>
      </c>
      <c r="F726" s="21">
        <v>90272000</v>
      </c>
      <c r="G726" s="51">
        <v>0.18</v>
      </c>
      <c r="I726" s="99">
        <v>275242</v>
      </c>
      <c r="J726" s="100">
        <f t="shared" si="121"/>
        <v>0.1</v>
      </c>
      <c r="K726" s="121">
        <f t="shared" si="125"/>
        <v>275240</v>
      </c>
    </row>
    <row r="727" spans="1:11" s="7" customFormat="1" ht="35.1" customHeight="1">
      <c r="A727" s="56" t="s">
        <v>1533</v>
      </c>
      <c r="B727" s="50" t="s">
        <v>1534</v>
      </c>
      <c r="C727" s="21" t="s">
        <v>1535</v>
      </c>
      <c r="D727" s="50" t="s">
        <v>252</v>
      </c>
      <c r="E727" s="108">
        <v>42550</v>
      </c>
      <c r="F727" s="21">
        <v>90272000</v>
      </c>
      <c r="G727" s="51">
        <v>0.18</v>
      </c>
      <c r="I727" s="99">
        <v>46805.000000000007</v>
      </c>
      <c r="J727" s="100">
        <f t="shared" si="121"/>
        <v>0.10000000000000017</v>
      </c>
      <c r="K727" s="121">
        <f t="shared" si="125"/>
        <v>46800</v>
      </c>
    </row>
    <row r="728" spans="1:11" s="7" customFormat="1" ht="35.1" customHeight="1">
      <c r="A728" s="56" t="s">
        <v>1536</v>
      </c>
      <c r="B728" s="49" t="s">
        <v>1537</v>
      </c>
      <c r="C728" s="31" t="s">
        <v>1538</v>
      </c>
      <c r="D728" s="50" t="s">
        <v>252</v>
      </c>
      <c r="E728" s="108">
        <v>52900</v>
      </c>
      <c r="F728" s="21">
        <v>90272000</v>
      </c>
      <c r="G728" s="51">
        <v>0.18</v>
      </c>
      <c r="I728" s="99">
        <v>58190.000000000007</v>
      </c>
      <c r="J728" s="100">
        <f t="shared" si="121"/>
        <v>0.10000000000000014</v>
      </c>
      <c r="K728" s="121">
        <f t="shared" si="125"/>
        <v>58190</v>
      </c>
    </row>
    <row r="729" spans="1:11" s="7" customFormat="1" ht="35.1" customHeight="1">
      <c r="A729" s="56" t="s">
        <v>1539</v>
      </c>
      <c r="B729" s="50" t="s">
        <v>1540</v>
      </c>
      <c r="C729" s="31" t="s">
        <v>1541</v>
      </c>
      <c r="D729" s="50" t="s">
        <v>252</v>
      </c>
      <c r="E729" s="108">
        <v>63250</v>
      </c>
      <c r="F729" s="21">
        <v>90272000</v>
      </c>
      <c r="G729" s="51">
        <v>0.18</v>
      </c>
      <c r="I729" s="99">
        <v>69575</v>
      </c>
      <c r="J729" s="100">
        <f t="shared" si="121"/>
        <v>0.1</v>
      </c>
      <c r="K729" s="121">
        <f t="shared" si="125"/>
        <v>69570</v>
      </c>
    </row>
    <row r="730" spans="1:11" ht="20.100000000000001" customHeight="1">
      <c r="A730" s="56"/>
      <c r="B730" s="19"/>
      <c r="C730" s="20" t="s">
        <v>1542</v>
      </c>
      <c r="D730" s="50"/>
      <c r="E730" s="108"/>
      <c r="F730" s="21"/>
      <c r="G730" s="51"/>
      <c r="J730" s="100"/>
      <c r="K730" s="121"/>
    </row>
    <row r="731" spans="1:11" ht="20.100000000000001" customHeight="1">
      <c r="A731" s="56"/>
      <c r="B731" s="19"/>
      <c r="C731" s="20" t="s">
        <v>1543</v>
      </c>
      <c r="D731" s="50"/>
      <c r="E731" s="108"/>
      <c r="F731" s="21"/>
      <c r="G731" s="51"/>
      <c r="J731" s="100"/>
      <c r="K731" s="121"/>
    </row>
    <row r="732" spans="1:11" ht="35.1" customHeight="1">
      <c r="A732" s="56" t="s">
        <v>1544</v>
      </c>
      <c r="B732" s="87" t="s">
        <v>1545</v>
      </c>
      <c r="C732" s="31" t="s">
        <v>1546</v>
      </c>
      <c r="D732" s="50" t="s">
        <v>252</v>
      </c>
      <c r="E732" s="108">
        <v>6479.5</v>
      </c>
      <c r="F732" s="21">
        <v>85049090</v>
      </c>
      <c r="G732" s="51">
        <v>0.18</v>
      </c>
      <c r="I732" s="99">
        <v>7127.4500000000007</v>
      </c>
      <c r="J732" s="100">
        <f t="shared" si="121"/>
        <v>0.10000000000000012</v>
      </c>
      <c r="K732" s="121">
        <f t="shared" ref="K732:K734" si="126">+FLOOR(I732,10)</f>
        <v>7120</v>
      </c>
    </row>
    <row r="733" spans="1:11" ht="35.1" customHeight="1">
      <c r="A733" s="56" t="s">
        <v>1547</v>
      </c>
      <c r="B733" s="87" t="s">
        <v>1548</v>
      </c>
      <c r="C733" s="31" t="s">
        <v>1549</v>
      </c>
      <c r="D733" s="50" t="s">
        <v>252</v>
      </c>
      <c r="E733" s="108">
        <v>20680</v>
      </c>
      <c r="F733" s="21">
        <v>85049090</v>
      </c>
      <c r="G733" s="51">
        <v>0.18</v>
      </c>
      <c r="I733" s="99">
        <v>22748.000000000004</v>
      </c>
      <c r="J733" s="100">
        <f t="shared" si="121"/>
        <v>0.10000000000000017</v>
      </c>
      <c r="K733" s="121">
        <f t="shared" si="126"/>
        <v>22740</v>
      </c>
    </row>
    <row r="734" spans="1:11" ht="35.1" customHeight="1">
      <c r="A734" s="56" t="s">
        <v>1550</v>
      </c>
      <c r="B734" s="87" t="s">
        <v>1551</v>
      </c>
      <c r="C734" s="31" t="s">
        <v>1552</v>
      </c>
      <c r="D734" s="50" t="s">
        <v>252</v>
      </c>
      <c r="E734" s="108">
        <v>25420</v>
      </c>
      <c r="F734" s="21">
        <v>85049090</v>
      </c>
      <c r="G734" s="51">
        <v>0.18</v>
      </c>
      <c r="I734" s="99">
        <v>27962.000000000004</v>
      </c>
      <c r="J734" s="100">
        <f t="shared" si="121"/>
        <v>0.10000000000000014</v>
      </c>
      <c r="K734" s="121">
        <f t="shared" si="126"/>
        <v>27960</v>
      </c>
    </row>
    <row r="735" spans="1:11" ht="20.100000000000001" customHeight="1">
      <c r="A735" s="50"/>
      <c r="B735" s="19"/>
      <c r="C735" s="20" t="s">
        <v>1553</v>
      </c>
      <c r="D735" s="50"/>
      <c r="E735" s="108"/>
      <c r="F735" s="21"/>
      <c r="G735" s="51"/>
      <c r="J735" s="100"/>
      <c r="K735" s="121"/>
    </row>
    <row r="736" spans="1:11" ht="20.100000000000001" customHeight="1">
      <c r="A736" s="50"/>
      <c r="B736" s="19"/>
      <c r="C736" s="20" t="s">
        <v>1554</v>
      </c>
      <c r="D736" s="50"/>
      <c r="E736" s="108"/>
      <c r="F736" s="83"/>
      <c r="G736" s="51"/>
      <c r="J736" s="100"/>
      <c r="K736" s="121"/>
    </row>
    <row r="737" spans="1:11" ht="35.1" customHeight="1">
      <c r="A737" s="56" t="s">
        <v>1555</v>
      </c>
      <c r="B737" s="87" t="s">
        <v>1556</v>
      </c>
      <c r="C737" s="31" t="s">
        <v>1557</v>
      </c>
      <c r="D737" s="50" t="s">
        <v>252</v>
      </c>
      <c r="E737" s="108">
        <v>27650</v>
      </c>
      <c r="F737" s="21">
        <v>85049090</v>
      </c>
      <c r="G737" s="51">
        <v>0.18</v>
      </c>
      <c r="I737" s="99">
        <v>30415.000000000004</v>
      </c>
      <c r="J737" s="100">
        <f t="shared" si="121"/>
        <v>0.10000000000000013</v>
      </c>
      <c r="K737" s="121">
        <f>+FLOOR(I737,10)</f>
        <v>30410</v>
      </c>
    </row>
    <row r="738" spans="1:11" s="7" customFormat="1" ht="20.100000000000001" customHeight="1">
      <c r="A738" s="50"/>
      <c r="B738" s="19"/>
      <c r="C738" s="20" t="s">
        <v>1558</v>
      </c>
      <c r="D738" s="50"/>
      <c r="E738" s="108"/>
      <c r="F738" s="21"/>
      <c r="G738" s="51"/>
      <c r="J738" s="100"/>
      <c r="K738" s="121"/>
    </row>
    <row r="739" spans="1:11" s="7" customFormat="1" ht="42.75" customHeight="1">
      <c r="A739" s="56" t="s">
        <v>1559</v>
      </c>
      <c r="B739" s="87" t="s">
        <v>1560</v>
      </c>
      <c r="C739" s="31" t="s">
        <v>1561</v>
      </c>
      <c r="D739" s="50" t="s">
        <v>252</v>
      </c>
      <c r="E739" s="108">
        <v>55430</v>
      </c>
      <c r="F739" s="21">
        <v>85049090</v>
      </c>
      <c r="G739" s="51">
        <v>0.18</v>
      </c>
      <c r="I739" s="99">
        <v>60973.000000000007</v>
      </c>
      <c r="J739" s="100">
        <f t="shared" si="121"/>
        <v>0.10000000000000013</v>
      </c>
      <c r="K739" s="121">
        <f t="shared" ref="K739:K742" si="127">+FLOOR(I739,10)</f>
        <v>60970</v>
      </c>
    </row>
    <row r="740" spans="1:11" s="7" customFormat="1" ht="35.1" customHeight="1">
      <c r="A740" s="56" t="s">
        <v>1562</v>
      </c>
      <c r="B740" s="87" t="s">
        <v>1563</v>
      </c>
      <c r="C740" s="23" t="s">
        <v>1564</v>
      </c>
      <c r="D740" s="50" t="s">
        <v>252</v>
      </c>
      <c r="E740" s="108">
        <v>66430</v>
      </c>
      <c r="F740" s="21">
        <v>85049090</v>
      </c>
      <c r="G740" s="51">
        <v>0.18</v>
      </c>
      <c r="I740" s="99">
        <v>73073</v>
      </c>
      <c r="J740" s="100">
        <f t="shared" si="121"/>
        <v>0.1</v>
      </c>
      <c r="K740" s="121">
        <f t="shared" si="127"/>
        <v>73070</v>
      </c>
    </row>
    <row r="741" spans="1:11" s="7" customFormat="1" ht="44.25" customHeight="1">
      <c r="A741" s="56" t="s">
        <v>1565</v>
      </c>
      <c r="B741" s="89" t="s">
        <v>1566</v>
      </c>
      <c r="C741" s="31" t="s">
        <v>1567</v>
      </c>
      <c r="D741" s="50" t="s">
        <v>252</v>
      </c>
      <c r="E741" s="108">
        <v>65780</v>
      </c>
      <c r="F741" s="21">
        <v>85049090</v>
      </c>
      <c r="G741" s="51">
        <v>0.18</v>
      </c>
      <c r="I741" s="99">
        <v>72358</v>
      </c>
      <c r="J741" s="100">
        <f t="shared" si="121"/>
        <v>0.1</v>
      </c>
      <c r="K741" s="121">
        <f t="shared" si="127"/>
        <v>72350</v>
      </c>
    </row>
    <row r="742" spans="1:11" s="7" customFormat="1" ht="21.75" customHeight="1">
      <c r="A742" s="56" t="s">
        <v>1568</v>
      </c>
      <c r="B742" s="89" t="s">
        <v>1569</v>
      </c>
      <c r="C742" s="23" t="s">
        <v>1570</v>
      </c>
      <c r="D742" s="50" t="s">
        <v>252</v>
      </c>
      <c r="E742" s="108">
        <v>43139.5</v>
      </c>
      <c r="F742" s="21">
        <v>85049090</v>
      </c>
      <c r="G742" s="51">
        <v>0.18</v>
      </c>
      <c r="I742" s="99">
        <v>47453.450000000004</v>
      </c>
      <c r="J742" s="100">
        <f t="shared" si="121"/>
        <v>0.1000000000000001</v>
      </c>
      <c r="K742" s="121">
        <f t="shared" si="127"/>
        <v>47450</v>
      </c>
    </row>
    <row r="743" spans="1:11" s="7" customFormat="1" ht="20.100000000000001" customHeight="1">
      <c r="A743" s="90"/>
      <c r="B743" s="19"/>
      <c r="C743" s="20" t="s">
        <v>1571</v>
      </c>
      <c r="D743" s="17"/>
      <c r="E743" s="117"/>
      <c r="F743" s="21"/>
      <c r="G743" s="51"/>
      <c r="J743" s="100"/>
      <c r="K743" s="121"/>
    </row>
    <row r="744" spans="1:11" s="33" customFormat="1" ht="35.1" customHeight="1">
      <c r="A744" s="56" t="s">
        <v>1572</v>
      </c>
      <c r="B744" s="49" t="s">
        <v>1573</v>
      </c>
      <c r="C744" s="31" t="s">
        <v>1574</v>
      </c>
      <c r="D744" s="50" t="s">
        <v>252</v>
      </c>
      <c r="E744" s="108">
        <v>21300</v>
      </c>
      <c r="F744" s="21">
        <v>84219100</v>
      </c>
      <c r="G744" s="51">
        <v>0.18</v>
      </c>
      <c r="I744" s="99">
        <v>23430.000000000004</v>
      </c>
      <c r="J744" s="100">
        <f t="shared" si="121"/>
        <v>0.10000000000000017</v>
      </c>
      <c r="K744" s="121">
        <f t="shared" ref="K744:K746" si="128">+FLOOR(I744,10)</f>
        <v>23430</v>
      </c>
    </row>
    <row r="745" spans="1:11" s="7" customFormat="1" ht="35.1" customHeight="1">
      <c r="A745" s="79" t="s">
        <v>1575</v>
      </c>
      <c r="B745" s="49" t="s">
        <v>1576</v>
      </c>
      <c r="C745" s="81" t="s">
        <v>1577</v>
      </c>
      <c r="D745" s="49" t="s">
        <v>252</v>
      </c>
      <c r="E745" s="111">
        <v>48519.5</v>
      </c>
      <c r="F745" s="21">
        <v>84219100</v>
      </c>
      <c r="G745" s="51">
        <v>0.18</v>
      </c>
      <c r="I745" s="99">
        <v>53371.450000000004</v>
      </c>
      <c r="J745" s="100">
        <f t="shared" si="121"/>
        <v>0.10000000000000009</v>
      </c>
      <c r="K745" s="121">
        <f t="shared" si="128"/>
        <v>53370</v>
      </c>
    </row>
    <row r="746" spans="1:11" s="7" customFormat="1" ht="35.1" customHeight="1">
      <c r="A746" s="56" t="s">
        <v>1578</v>
      </c>
      <c r="B746" s="49" t="s">
        <v>1579</v>
      </c>
      <c r="C746" s="31" t="s">
        <v>1580</v>
      </c>
      <c r="D746" s="50" t="s">
        <v>252</v>
      </c>
      <c r="E746" s="108">
        <v>74699.5</v>
      </c>
      <c r="F746" s="21">
        <v>84219100</v>
      </c>
      <c r="G746" s="51">
        <v>0.18</v>
      </c>
      <c r="I746" s="99">
        <v>82169.450000000012</v>
      </c>
      <c r="J746" s="100">
        <f t="shared" si="121"/>
        <v>0.10000000000000016</v>
      </c>
      <c r="K746" s="121">
        <f t="shared" si="128"/>
        <v>82160</v>
      </c>
    </row>
    <row r="747" spans="1:11" s="7" customFormat="1" ht="35.1" customHeight="1">
      <c r="A747" s="56"/>
      <c r="B747" s="49"/>
      <c r="C747" s="31"/>
      <c r="D747" s="50"/>
      <c r="E747" s="108"/>
      <c r="F747" s="21"/>
      <c r="G747" s="51"/>
      <c r="I747" s="99"/>
      <c r="J747" s="100"/>
      <c r="K747" s="121"/>
    </row>
    <row r="748" spans="1:11" s="7" customFormat="1" ht="35.1" customHeight="1">
      <c r="A748" s="122"/>
      <c r="B748" s="123"/>
      <c r="C748" s="124" t="s">
        <v>2117</v>
      </c>
      <c r="D748" s="125"/>
      <c r="E748" s="126"/>
      <c r="F748" s="127"/>
      <c r="G748" s="128"/>
      <c r="I748" s="99"/>
      <c r="J748" s="100"/>
      <c r="K748" s="121"/>
    </row>
    <row r="749" spans="1:11" s="7" customFormat="1" ht="35.1" customHeight="1">
      <c r="A749" s="122" t="s">
        <v>2118</v>
      </c>
      <c r="B749" s="129">
        <v>44622</v>
      </c>
      <c r="C749" s="130" t="s">
        <v>2119</v>
      </c>
      <c r="D749" s="125" t="s">
        <v>252</v>
      </c>
      <c r="E749" s="126">
        <v>19800</v>
      </c>
      <c r="F749" s="127"/>
      <c r="G749" s="128"/>
      <c r="I749" s="99">
        <f>E749*1.3</f>
        <v>25740</v>
      </c>
      <c r="J749" s="100">
        <f t="shared" ref="J749" si="129">(I749-E749)/E749</f>
        <v>0.3</v>
      </c>
      <c r="K749" s="121">
        <f t="shared" ref="K749" si="130">+FLOOR(I749,10)</f>
        <v>25740</v>
      </c>
    </row>
    <row r="750" spans="1:11" s="7" customFormat="1" ht="35.1" customHeight="1">
      <c r="A750" s="122"/>
      <c r="B750" s="123"/>
      <c r="C750" s="124" t="s">
        <v>2120</v>
      </c>
      <c r="D750" s="125"/>
      <c r="E750" s="126"/>
      <c r="F750" s="127"/>
      <c r="G750" s="128"/>
      <c r="I750" s="99"/>
      <c r="J750" s="100"/>
      <c r="K750" s="121"/>
    </row>
    <row r="751" spans="1:11" s="7" customFormat="1" ht="35.1" customHeight="1">
      <c r="A751" s="122" t="s">
        <v>2121</v>
      </c>
      <c r="B751" s="123" t="s">
        <v>2122</v>
      </c>
      <c r="C751" s="130" t="s">
        <v>2123</v>
      </c>
      <c r="D751" s="125" t="s">
        <v>252</v>
      </c>
      <c r="E751" s="126" t="s">
        <v>2124</v>
      </c>
      <c r="F751" s="127"/>
      <c r="G751" s="128"/>
      <c r="I751" s="99" t="str">
        <f>E751</f>
        <v>POR*</v>
      </c>
      <c r="J751" s="100"/>
      <c r="K751" s="121"/>
    </row>
    <row r="752" spans="1:11" s="7" customFormat="1" ht="35.1" customHeight="1">
      <c r="A752" s="122" t="s">
        <v>2125</v>
      </c>
      <c r="B752" s="123" t="s">
        <v>2126</v>
      </c>
      <c r="C752" s="130" t="s">
        <v>2127</v>
      </c>
      <c r="D752" s="125" t="s">
        <v>252</v>
      </c>
      <c r="E752" s="126" t="s">
        <v>2124</v>
      </c>
      <c r="F752" s="127"/>
      <c r="G752" s="128"/>
      <c r="I752" s="99" t="str">
        <f t="shared" ref="I752:I753" si="131">E752</f>
        <v>POR*</v>
      </c>
      <c r="J752" s="100"/>
      <c r="K752" s="121"/>
    </row>
    <row r="753" spans="1:11" s="7" customFormat="1" ht="35.1" customHeight="1">
      <c r="A753" s="122" t="s">
        <v>2128</v>
      </c>
      <c r="B753" s="123" t="s">
        <v>2129</v>
      </c>
      <c r="C753" s="130" t="s">
        <v>2130</v>
      </c>
      <c r="D753" s="125" t="s">
        <v>252</v>
      </c>
      <c r="E753" s="126" t="s">
        <v>2124</v>
      </c>
      <c r="F753" s="127"/>
      <c r="G753" s="128"/>
      <c r="I753" s="99" t="str">
        <f t="shared" si="131"/>
        <v>POR*</v>
      </c>
      <c r="J753" s="100"/>
      <c r="K753" s="121"/>
    </row>
    <row r="754" spans="1:11" s="7" customFormat="1" ht="35.1" customHeight="1">
      <c r="A754" s="122" t="s">
        <v>1533</v>
      </c>
      <c r="B754" s="123" t="s">
        <v>2131</v>
      </c>
      <c r="C754" s="130" t="s">
        <v>2132</v>
      </c>
      <c r="D754" s="125" t="s">
        <v>252</v>
      </c>
      <c r="E754" s="126">
        <v>215000</v>
      </c>
      <c r="F754" s="127"/>
      <c r="G754" s="128"/>
      <c r="I754" s="99">
        <f>E754*1.3</f>
        <v>279500</v>
      </c>
      <c r="J754" s="100">
        <f t="shared" ref="J754" si="132">(I754-E754)/E754</f>
        <v>0.3</v>
      </c>
      <c r="K754" s="121">
        <f t="shared" ref="K754" si="133">+FLOOR(I754,10)</f>
        <v>279500</v>
      </c>
    </row>
    <row r="755" spans="1:11" s="7" customFormat="1" ht="35.1" customHeight="1">
      <c r="A755" s="122"/>
      <c r="B755" s="123"/>
      <c r="C755" s="124" t="s">
        <v>2133</v>
      </c>
      <c r="D755" s="125"/>
      <c r="E755" s="126"/>
      <c r="F755" s="127"/>
      <c r="G755" s="128"/>
      <c r="I755" s="99"/>
      <c r="J755" s="100"/>
      <c r="K755" s="121"/>
    </row>
    <row r="756" spans="1:11" s="7" customFormat="1" ht="35.1" customHeight="1">
      <c r="A756" s="122" t="s">
        <v>2134</v>
      </c>
      <c r="B756" s="123" t="s">
        <v>2135</v>
      </c>
      <c r="C756" s="130" t="s">
        <v>2136</v>
      </c>
      <c r="D756" s="125" t="s">
        <v>252</v>
      </c>
      <c r="E756" s="126">
        <v>64210</v>
      </c>
      <c r="F756" s="127"/>
      <c r="G756" s="128"/>
      <c r="I756" s="99">
        <f>E756*1.3</f>
        <v>83473</v>
      </c>
      <c r="J756" s="100">
        <f t="shared" ref="J756" si="134">(I756-E756)/E756</f>
        <v>0.3</v>
      </c>
      <c r="K756" s="121">
        <f t="shared" ref="K756" si="135">+FLOOR(I756,10)</f>
        <v>83470</v>
      </c>
    </row>
    <row r="757" spans="1:11" s="7" customFormat="1" ht="35.1" customHeight="1">
      <c r="A757" s="122"/>
      <c r="B757" s="123"/>
      <c r="C757" s="124" t="s">
        <v>2137</v>
      </c>
      <c r="D757" s="125"/>
      <c r="E757" s="126"/>
      <c r="F757" s="127"/>
      <c r="G757" s="128"/>
      <c r="I757" s="99"/>
      <c r="J757" s="100"/>
      <c r="K757" s="121"/>
    </row>
    <row r="758" spans="1:11" s="7" customFormat="1" ht="35.1" customHeight="1">
      <c r="A758" s="122" t="s">
        <v>2138</v>
      </c>
      <c r="B758" s="123" t="s">
        <v>2139</v>
      </c>
      <c r="C758" s="130" t="s">
        <v>2140</v>
      </c>
      <c r="D758" s="125" t="s">
        <v>252</v>
      </c>
      <c r="E758" s="126">
        <v>16480</v>
      </c>
      <c r="F758" s="127"/>
      <c r="G758" s="128"/>
      <c r="I758" s="99">
        <f t="shared" ref="I758:I767" si="136">E758*1.3</f>
        <v>21424</v>
      </c>
      <c r="J758" s="100">
        <f t="shared" ref="J758:J767" si="137">(I758-E758)/E758</f>
        <v>0.3</v>
      </c>
      <c r="K758" s="121">
        <f t="shared" ref="K758:K767" si="138">+FLOOR(I758,10)</f>
        <v>21420</v>
      </c>
    </row>
    <row r="759" spans="1:11" s="7" customFormat="1" ht="35.1" customHeight="1">
      <c r="A759" s="122" t="s">
        <v>2141</v>
      </c>
      <c r="B759" s="123" t="s">
        <v>2142</v>
      </c>
      <c r="C759" s="130" t="s">
        <v>2143</v>
      </c>
      <c r="D759" s="125" t="s">
        <v>252</v>
      </c>
      <c r="E759" s="126">
        <v>16480</v>
      </c>
      <c r="F759" s="127"/>
      <c r="G759" s="128"/>
      <c r="I759" s="99">
        <f t="shared" si="136"/>
        <v>21424</v>
      </c>
      <c r="J759" s="100">
        <f t="shared" si="137"/>
        <v>0.3</v>
      </c>
      <c r="K759" s="121">
        <f t="shared" si="138"/>
        <v>21420</v>
      </c>
    </row>
    <row r="760" spans="1:11" s="7" customFormat="1" ht="35.1" customHeight="1">
      <c r="A760" s="122" t="s">
        <v>2144</v>
      </c>
      <c r="B760" s="123" t="s">
        <v>2145</v>
      </c>
      <c r="C760" s="130" t="s">
        <v>2146</v>
      </c>
      <c r="D760" s="125" t="s">
        <v>252</v>
      </c>
      <c r="E760" s="126">
        <v>16480</v>
      </c>
      <c r="F760" s="127"/>
      <c r="G760" s="128"/>
      <c r="I760" s="99">
        <f t="shared" si="136"/>
        <v>21424</v>
      </c>
      <c r="J760" s="100">
        <f t="shared" si="137"/>
        <v>0.3</v>
      </c>
      <c r="K760" s="121">
        <f t="shared" si="138"/>
        <v>21420</v>
      </c>
    </row>
    <row r="761" spans="1:11" s="7" customFormat="1" ht="35.1" customHeight="1">
      <c r="A761" s="122" t="s">
        <v>2147</v>
      </c>
      <c r="B761" s="123" t="s">
        <v>2148</v>
      </c>
      <c r="C761" s="130" t="s">
        <v>2149</v>
      </c>
      <c r="D761" s="125" t="s">
        <v>252</v>
      </c>
      <c r="E761" s="126">
        <v>16480</v>
      </c>
      <c r="F761" s="127"/>
      <c r="G761" s="128"/>
      <c r="I761" s="99">
        <f t="shared" si="136"/>
        <v>21424</v>
      </c>
      <c r="J761" s="100">
        <f t="shared" si="137"/>
        <v>0.3</v>
      </c>
      <c r="K761" s="121">
        <f t="shared" si="138"/>
        <v>21420</v>
      </c>
    </row>
    <row r="762" spans="1:11" s="7" customFormat="1" ht="35.1" customHeight="1">
      <c r="A762" s="122" t="s">
        <v>2150</v>
      </c>
      <c r="B762" s="123" t="s">
        <v>2151</v>
      </c>
      <c r="C762" s="130" t="s">
        <v>2152</v>
      </c>
      <c r="D762" s="125" t="s">
        <v>252</v>
      </c>
      <c r="E762" s="126">
        <v>16480</v>
      </c>
      <c r="F762" s="127"/>
      <c r="G762" s="128"/>
      <c r="I762" s="99">
        <f t="shared" si="136"/>
        <v>21424</v>
      </c>
      <c r="J762" s="100">
        <f t="shared" si="137"/>
        <v>0.3</v>
      </c>
      <c r="K762" s="121">
        <f t="shared" si="138"/>
        <v>21420</v>
      </c>
    </row>
    <row r="763" spans="1:11" s="7" customFormat="1" ht="35.1" customHeight="1">
      <c r="A763" s="122" t="s">
        <v>2153</v>
      </c>
      <c r="B763" s="123" t="s">
        <v>2154</v>
      </c>
      <c r="C763" s="130" t="s">
        <v>2155</v>
      </c>
      <c r="D763" s="125" t="s">
        <v>252</v>
      </c>
      <c r="E763" s="126">
        <v>7920</v>
      </c>
      <c r="F763" s="127"/>
      <c r="G763" s="128"/>
      <c r="I763" s="99">
        <f t="shared" si="136"/>
        <v>10296</v>
      </c>
      <c r="J763" s="100">
        <f t="shared" si="137"/>
        <v>0.3</v>
      </c>
      <c r="K763" s="121">
        <f t="shared" si="138"/>
        <v>10290</v>
      </c>
    </row>
    <row r="764" spans="1:11" s="7" customFormat="1" ht="35.1" customHeight="1">
      <c r="A764" s="122" t="s">
        <v>2156</v>
      </c>
      <c r="B764" s="123" t="s">
        <v>2157</v>
      </c>
      <c r="C764" s="130" t="s">
        <v>2140</v>
      </c>
      <c r="D764" s="125" t="s">
        <v>252</v>
      </c>
      <c r="E764" s="126">
        <v>7920</v>
      </c>
      <c r="F764" s="127"/>
      <c r="G764" s="128"/>
      <c r="I764" s="99">
        <f t="shared" si="136"/>
        <v>10296</v>
      </c>
      <c r="J764" s="100">
        <f t="shared" si="137"/>
        <v>0.3</v>
      </c>
      <c r="K764" s="121">
        <f t="shared" si="138"/>
        <v>10290</v>
      </c>
    </row>
    <row r="765" spans="1:11" s="7" customFormat="1" ht="35.1" customHeight="1">
      <c r="A765" s="122" t="s">
        <v>2158</v>
      </c>
      <c r="B765" s="123" t="s">
        <v>2159</v>
      </c>
      <c r="C765" s="130" t="s">
        <v>2143</v>
      </c>
      <c r="D765" s="125" t="s">
        <v>252</v>
      </c>
      <c r="E765" s="126">
        <v>7920</v>
      </c>
      <c r="F765" s="127"/>
      <c r="G765" s="128"/>
      <c r="I765" s="99">
        <f t="shared" si="136"/>
        <v>10296</v>
      </c>
      <c r="J765" s="100">
        <f t="shared" si="137"/>
        <v>0.3</v>
      </c>
      <c r="K765" s="121">
        <f t="shared" si="138"/>
        <v>10290</v>
      </c>
    </row>
    <row r="766" spans="1:11" s="7" customFormat="1" ht="35.1" customHeight="1">
      <c r="A766" s="122" t="s">
        <v>2160</v>
      </c>
      <c r="B766" s="123" t="s">
        <v>2161</v>
      </c>
      <c r="C766" s="130" t="s">
        <v>2162</v>
      </c>
      <c r="D766" s="125" t="s">
        <v>252</v>
      </c>
      <c r="E766" s="126">
        <v>7720</v>
      </c>
      <c r="F766" s="127"/>
      <c r="G766" s="128"/>
      <c r="I766" s="99">
        <f t="shared" si="136"/>
        <v>10036</v>
      </c>
      <c r="J766" s="100">
        <f t="shared" si="137"/>
        <v>0.3</v>
      </c>
      <c r="K766" s="121">
        <f t="shared" si="138"/>
        <v>10030</v>
      </c>
    </row>
    <row r="767" spans="1:11" s="7" customFormat="1" ht="35.1" customHeight="1">
      <c r="A767" s="122" t="s">
        <v>2163</v>
      </c>
      <c r="B767" s="123" t="s">
        <v>2164</v>
      </c>
      <c r="C767" s="130" t="s">
        <v>2165</v>
      </c>
      <c r="D767" s="125" t="s">
        <v>252</v>
      </c>
      <c r="E767" s="126">
        <v>7720</v>
      </c>
      <c r="F767" s="127"/>
      <c r="G767" s="128"/>
      <c r="I767" s="99">
        <f t="shared" si="136"/>
        <v>10036</v>
      </c>
      <c r="J767" s="100">
        <f t="shared" si="137"/>
        <v>0.3</v>
      </c>
      <c r="K767" s="121">
        <f t="shared" si="138"/>
        <v>10030</v>
      </c>
    </row>
    <row r="768" spans="1:11" s="7" customFormat="1" ht="35.1" customHeight="1">
      <c r="A768" s="122"/>
      <c r="B768" s="123"/>
      <c r="C768" s="124" t="s">
        <v>2166</v>
      </c>
      <c r="D768" s="125"/>
      <c r="E768" s="126"/>
      <c r="F768" s="127"/>
      <c r="G768" s="128"/>
      <c r="I768" s="99"/>
      <c r="J768" s="100"/>
      <c r="K768" s="121"/>
    </row>
    <row r="769" spans="1:11" s="7" customFormat="1" ht="35.1" customHeight="1">
      <c r="A769" s="122" t="s">
        <v>2167</v>
      </c>
      <c r="B769" s="123" t="s">
        <v>2168</v>
      </c>
      <c r="C769" s="130" t="s">
        <v>2169</v>
      </c>
      <c r="D769" s="125" t="s">
        <v>252</v>
      </c>
      <c r="E769" s="126">
        <v>5950</v>
      </c>
      <c r="F769" s="127"/>
      <c r="G769" s="128"/>
      <c r="I769" s="99">
        <f t="shared" ref="I769:I772" si="139">E769*1.3</f>
        <v>7735</v>
      </c>
      <c r="J769" s="100">
        <f t="shared" ref="J769:J772" si="140">(I769-E769)/E769</f>
        <v>0.3</v>
      </c>
      <c r="K769" s="121">
        <f t="shared" ref="K769:K772" si="141">+FLOOR(I769,10)</f>
        <v>7730</v>
      </c>
    </row>
    <row r="770" spans="1:11" s="7" customFormat="1" ht="35.1" customHeight="1">
      <c r="A770" s="122" t="s">
        <v>2170</v>
      </c>
      <c r="B770" s="123" t="s">
        <v>2171</v>
      </c>
      <c r="C770" s="130" t="s">
        <v>2172</v>
      </c>
      <c r="D770" s="125" t="s">
        <v>252</v>
      </c>
      <c r="E770" s="126">
        <v>5950</v>
      </c>
      <c r="F770" s="127"/>
      <c r="G770" s="128"/>
      <c r="I770" s="99">
        <f t="shared" si="139"/>
        <v>7735</v>
      </c>
      <c r="J770" s="100">
        <f t="shared" si="140"/>
        <v>0.3</v>
      </c>
      <c r="K770" s="121">
        <f t="shared" si="141"/>
        <v>7730</v>
      </c>
    </row>
    <row r="771" spans="1:11" s="7" customFormat="1" ht="35.1" customHeight="1">
      <c r="A771" s="122" t="s">
        <v>2173</v>
      </c>
      <c r="B771" s="123" t="s">
        <v>2174</v>
      </c>
      <c r="C771" s="130" t="s">
        <v>2175</v>
      </c>
      <c r="D771" s="125" t="s">
        <v>252</v>
      </c>
      <c r="E771" s="126">
        <v>6100</v>
      </c>
      <c r="F771" s="127"/>
      <c r="G771" s="128"/>
      <c r="I771" s="99">
        <f t="shared" si="139"/>
        <v>7930</v>
      </c>
      <c r="J771" s="100">
        <f t="shared" si="140"/>
        <v>0.3</v>
      </c>
      <c r="K771" s="121">
        <f t="shared" si="141"/>
        <v>7930</v>
      </c>
    </row>
    <row r="772" spans="1:11" s="7" customFormat="1" ht="35.1" customHeight="1">
      <c r="A772" s="122" t="s">
        <v>2176</v>
      </c>
      <c r="B772" s="123" t="s">
        <v>2177</v>
      </c>
      <c r="C772" s="130" t="s">
        <v>2178</v>
      </c>
      <c r="D772" s="125" t="s">
        <v>252</v>
      </c>
      <c r="E772" s="126">
        <v>5950</v>
      </c>
      <c r="F772" s="127"/>
      <c r="G772" s="128"/>
      <c r="I772" s="99">
        <f t="shared" si="139"/>
        <v>7735</v>
      </c>
      <c r="J772" s="100">
        <f t="shared" si="140"/>
        <v>0.3</v>
      </c>
      <c r="K772" s="121">
        <f t="shared" si="141"/>
        <v>7730</v>
      </c>
    </row>
    <row r="773" spans="1:11" s="7" customFormat="1" ht="35.1" customHeight="1">
      <c r="A773" s="122"/>
      <c r="B773" s="123"/>
      <c r="C773" s="124" t="s">
        <v>2179</v>
      </c>
      <c r="D773" s="125"/>
      <c r="E773" s="126"/>
      <c r="F773" s="127"/>
      <c r="G773" s="128"/>
      <c r="I773" s="99"/>
      <c r="J773" s="100"/>
      <c r="K773" s="121"/>
    </row>
    <row r="774" spans="1:11" s="7" customFormat="1" ht="35.1" customHeight="1">
      <c r="A774" s="122">
        <v>1069120</v>
      </c>
      <c r="B774" s="123" t="s">
        <v>2180</v>
      </c>
      <c r="C774" s="130" t="s">
        <v>2181</v>
      </c>
      <c r="D774" s="125" t="s">
        <v>252</v>
      </c>
      <c r="E774" s="126">
        <v>13200</v>
      </c>
      <c r="F774" s="127"/>
      <c r="G774" s="128"/>
      <c r="I774" s="99">
        <f t="shared" ref="I774:I778" si="142">E774*1.3</f>
        <v>17160</v>
      </c>
      <c r="J774" s="100">
        <f t="shared" ref="J774:J778" si="143">(I774-E774)/E774</f>
        <v>0.3</v>
      </c>
      <c r="K774" s="121">
        <f t="shared" ref="K774:K778" si="144">+FLOOR(I774,10)</f>
        <v>17160</v>
      </c>
    </row>
    <row r="775" spans="1:11" s="7" customFormat="1" ht="35.1" customHeight="1">
      <c r="A775" s="122">
        <v>1069131</v>
      </c>
      <c r="B775" s="123" t="s">
        <v>2182</v>
      </c>
      <c r="C775" s="130" t="s">
        <v>2183</v>
      </c>
      <c r="D775" s="125" t="s">
        <v>252</v>
      </c>
      <c r="E775" s="126">
        <v>13200</v>
      </c>
      <c r="F775" s="127"/>
      <c r="G775" s="128"/>
      <c r="I775" s="99">
        <f t="shared" si="142"/>
        <v>17160</v>
      </c>
      <c r="J775" s="100">
        <f t="shared" si="143"/>
        <v>0.3</v>
      </c>
      <c r="K775" s="121">
        <f t="shared" si="144"/>
        <v>17160</v>
      </c>
    </row>
    <row r="776" spans="1:11" s="7" customFormat="1" ht="35.1" customHeight="1">
      <c r="A776" s="122">
        <v>1069142</v>
      </c>
      <c r="B776" s="123" t="s">
        <v>2184</v>
      </c>
      <c r="C776" s="130" t="s">
        <v>2185</v>
      </c>
      <c r="D776" s="125" t="s">
        <v>252</v>
      </c>
      <c r="E776" s="126">
        <v>13200</v>
      </c>
      <c r="F776" s="127"/>
      <c r="G776" s="128"/>
      <c r="I776" s="99">
        <f t="shared" si="142"/>
        <v>17160</v>
      </c>
      <c r="J776" s="100">
        <f t="shared" si="143"/>
        <v>0.3</v>
      </c>
      <c r="K776" s="121">
        <f t="shared" si="144"/>
        <v>17160</v>
      </c>
    </row>
    <row r="777" spans="1:11" s="7" customFormat="1" ht="35.1" customHeight="1">
      <c r="A777" s="122">
        <v>1069153</v>
      </c>
      <c r="B777" s="123" t="s">
        <v>2186</v>
      </c>
      <c r="C777" s="130" t="s">
        <v>2187</v>
      </c>
      <c r="D777" s="125" t="s">
        <v>252</v>
      </c>
      <c r="E777" s="126">
        <v>13200</v>
      </c>
      <c r="F777" s="127"/>
      <c r="G777" s="128"/>
      <c r="I777" s="99">
        <f t="shared" si="142"/>
        <v>17160</v>
      </c>
      <c r="J777" s="100">
        <f t="shared" si="143"/>
        <v>0.3</v>
      </c>
      <c r="K777" s="121">
        <f t="shared" si="144"/>
        <v>17160</v>
      </c>
    </row>
    <row r="778" spans="1:11" s="7" customFormat="1" ht="35.1" customHeight="1">
      <c r="A778" s="122">
        <v>1069164</v>
      </c>
      <c r="B778" s="123" t="s">
        <v>2188</v>
      </c>
      <c r="C778" s="130" t="s">
        <v>2189</v>
      </c>
      <c r="D778" s="125" t="s">
        <v>252</v>
      </c>
      <c r="E778" s="126">
        <v>13200</v>
      </c>
      <c r="F778" s="127"/>
      <c r="G778" s="128"/>
      <c r="I778" s="99">
        <f t="shared" si="142"/>
        <v>17160</v>
      </c>
      <c r="J778" s="100">
        <f t="shared" si="143"/>
        <v>0.3</v>
      </c>
      <c r="K778" s="121">
        <f t="shared" si="144"/>
        <v>17160</v>
      </c>
    </row>
    <row r="779" spans="1:11" s="7" customFormat="1" ht="35.1" customHeight="1">
      <c r="A779" s="122"/>
      <c r="B779" s="123"/>
      <c r="C779" s="124" t="s">
        <v>2190</v>
      </c>
      <c r="D779" s="125"/>
      <c r="E779" s="126"/>
      <c r="F779" s="127"/>
      <c r="G779" s="128"/>
      <c r="I779" s="99"/>
      <c r="J779" s="100"/>
      <c r="K779" s="121"/>
    </row>
    <row r="780" spans="1:11" s="7" customFormat="1" ht="35.1" customHeight="1">
      <c r="A780" s="122" t="s">
        <v>2191</v>
      </c>
      <c r="B780" s="129">
        <v>44633</v>
      </c>
      <c r="C780" s="130" t="s">
        <v>2192</v>
      </c>
      <c r="D780" s="125" t="s">
        <v>252</v>
      </c>
      <c r="E780" s="126">
        <v>129020</v>
      </c>
      <c r="F780" s="127"/>
      <c r="G780" s="128"/>
      <c r="I780" s="99">
        <f>E780*1.3</f>
        <v>167726</v>
      </c>
      <c r="J780" s="100">
        <f t="shared" ref="J780" si="145">(I780-E780)/E780</f>
        <v>0.3</v>
      </c>
      <c r="K780" s="121">
        <f t="shared" ref="K780" si="146">+FLOOR(I780,10)</f>
        <v>167720</v>
      </c>
    </row>
    <row r="781" spans="1:11" s="7" customFormat="1" ht="35.1" customHeight="1">
      <c r="A781" s="122"/>
      <c r="B781" s="123"/>
      <c r="C781" s="124" t="s">
        <v>2193</v>
      </c>
      <c r="D781" s="125"/>
      <c r="E781" s="126"/>
      <c r="F781" s="127"/>
      <c r="G781" s="128"/>
      <c r="I781" s="99"/>
      <c r="J781" s="100"/>
      <c r="K781" s="121"/>
    </row>
    <row r="782" spans="1:11" s="7" customFormat="1" ht="35.1" customHeight="1">
      <c r="A782" s="122"/>
      <c r="B782" s="123"/>
      <c r="C782" s="124" t="s">
        <v>2194</v>
      </c>
      <c r="D782" s="125"/>
      <c r="E782" s="126"/>
      <c r="F782" s="127"/>
      <c r="G782" s="128"/>
      <c r="I782" s="99"/>
      <c r="J782" s="100"/>
      <c r="K782" s="121"/>
    </row>
    <row r="783" spans="1:11" s="7" customFormat="1" ht="35.1" customHeight="1">
      <c r="A783" s="122" t="s">
        <v>2195</v>
      </c>
      <c r="B783" s="129">
        <v>44605</v>
      </c>
      <c r="C783" s="130" t="s">
        <v>2196</v>
      </c>
      <c r="D783" s="125" t="s">
        <v>252</v>
      </c>
      <c r="E783" s="126">
        <v>202490</v>
      </c>
      <c r="F783" s="127"/>
      <c r="G783" s="128"/>
      <c r="I783" s="99">
        <f>E783*1.3</f>
        <v>263237</v>
      </c>
      <c r="J783" s="100">
        <f t="shared" ref="J783" si="147">(I783-E783)/E783</f>
        <v>0.3</v>
      </c>
      <c r="K783" s="121">
        <f t="shared" ref="K783" si="148">+FLOOR(I783,10)</f>
        <v>263230</v>
      </c>
    </row>
    <row r="784" spans="1:11" s="7" customFormat="1" ht="35.1" customHeight="1">
      <c r="A784" s="122"/>
      <c r="B784" s="123"/>
      <c r="C784" s="124" t="s">
        <v>2197</v>
      </c>
      <c r="D784" s="125"/>
      <c r="E784" s="126"/>
      <c r="F784" s="127"/>
      <c r="G784" s="128"/>
      <c r="I784" s="99"/>
      <c r="J784" s="100"/>
      <c r="K784" s="121"/>
    </row>
    <row r="785" spans="1:11" s="7" customFormat="1" ht="35.1" customHeight="1">
      <c r="A785" s="122" t="s">
        <v>2198</v>
      </c>
      <c r="B785" s="123"/>
      <c r="C785" s="130" t="s">
        <v>2199</v>
      </c>
      <c r="D785" s="125" t="s">
        <v>252</v>
      </c>
      <c r="E785" s="126">
        <v>160000</v>
      </c>
      <c r="F785" s="127"/>
      <c r="G785" s="128"/>
      <c r="I785" s="99">
        <f t="shared" ref="I785:I787" si="149">E785*1.3</f>
        <v>208000</v>
      </c>
      <c r="J785" s="100">
        <f t="shared" ref="J785:J787" si="150">(I785-E785)/E785</f>
        <v>0.3</v>
      </c>
      <c r="K785" s="121">
        <f t="shared" ref="K785:K787" si="151">+FLOOR(I785,10)</f>
        <v>208000</v>
      </c>
    </row>
    <row r="786" spans="1:11" s="7" customFormat="1" ht="35.1" customHeight="1">
      <c r="A786" s="122" t="s">
        <v>2200</v>
      </c>
      <c r="B786" s="123"/>
      <c r="C786" s="130" t="s">
        <v>2201</v>
      </c>
      <c r="D786" s="125" t="s">
        <v>252</v>
      </c>
      <c r="E786" s="126">
        <v>220000</v>
      </c>
      <c r="F786" s="127"/>
      <c r="G786" s="128"/>
      <c r="I786" s="99">
        <f t="shared" si="149"/>
        <v>286000</v>
      </c>
      <c r="J786" s="100">
        <f t="shared" si="150"/>
        <v>0.3</v>
      </c>
      <c r="K786" s="121">
        <f t="shared" si="151"/>
        <v>286000</v>
      </c>
    </row>
    <row r="787" spans="1:11" s="7" customFormat="1" ht="35.1" customHeight="1">
      <c r="A787" s="122" t="s">
        <v>2202</v>
      </c>
      <c r="B787" s="123"/>
      <c r="C787" s="130" t="s">
        <v>2203</v>
      </c>
      <c r="D787" s="125" t="s">
        <v>252</v>
      </c>
      <c r="E787" s="126">
        <v>320000</v>
      </c>
      <c r="F787" s="127"/>
      <c r="G787" s="128"/>
      <c r="I787" s="99">
        <f t="shared" si="149"/>
        <v>416000</v>
      </c>
      <c r="J787" s="100">
        <f t="shared" si="150"/>
        <v>0.3</v>
      </c>
      <c r="K787" s="121">
        <f t="shared" si="151"/>
        <v>416000</v>
      </c>
    </row>
    <row r="788" spans="1:11" s="7" customFormat="1" ht="35.1" customHeight="1">
      <c r="A788" s="122"/>
      <c r="B788" s="123"/>
      <c r="C788" s="124" t="s">
        <v>2204</v>
      </c>
      <c r="D788" s="125"/>
      <c r="E788" s="126"/>
      <c r="F788" s="127"/>
      <c r="G788" s="128"/>
      <c r="I788" s="99"/>
      <c r="J788" s="100"/>
      <c r="K788" s="121"/>
    </row>
    <row r="789" spans="1:11" s="7" customFormat="1" ht="35.1" customHeight="1">
      <c r="A789" s="122"/>
      <c r="B789" s="123"/>
      <c r="C789" s="124" t="s">
        <v>2205</v>
      </c>
      <c r="D789" s="125"/>
      <c r="E789" s="126"/>
      <c r="F789" s="127"/>
      <c r="G789" s="128"/>
      <c r="I789" s="99"/>
      <c r="J789" s="100"/>
      <c r="K789" s="121"/>
    </row>
    <row r="790" spans="1:11" s="7" customFormat="1" ht="35.1" customHeight="1">
      <c r="A790" s="122">
        <v>1301114</v>
      </c>
      <c r="B790" s="123"/>
      <c r="C790" s="130" t="s">
        <v>2206</v>
      </c>
      <c r="D790" s="125">
        <v>1000</v>
      </c>
      <c r="E790" s="126">
        <v>735</v>
      </c>
      <c r="F790" s="127"/>
      <c r="G790" s="128"/>
      <c r="I790" s="99">
        <f t="shared" ref="I790:I793" si="152">E790*1.3</f>
        <v>955.5</v>
      </c>
      <c r="J790" s="100">
        <f t="shared" ref="J790:J793" si="153">(I790-E790)/E790</f>
        <v>0.3</v>
      </c>
      <c r="K790" s="121">
        <f t="shared" ref="K790:K793" si="154">+FLOOR(I790,10)</f>
        <v>950</v>
      </c>
    </row>
    <row r="791" spans="1:11" s="7" customFormat="1" ht="35.1" customHeight="1">
      <c r="A791" s="122" t="s">
        <v>2207</v>
      </c>
      <c r="B791" s="123"/>
      <c r="C791" s="130" t="s">
        <v>2208</v>
      </c>
      <c r="D791" s="125">
        <v>1000</v>
      </c>
      <c r="E791" s="126">
        <v>893</v>
      </c>
      <c r="F791" s="127"/>
      <c r="G791" s="128"/>
      <c r="I791" s="99">
        <f t="shared" si="152"/>
        <v>1160.9000000000001</v>
      </c>
      <c r="J791" s="100">
        <f t="shared" si="153"/>
        <v>0.3000000000000001</v>
      </c>
      <c r="K791" s="121">
        <f t="shared" si="154"/>
        <v>1160</v>
      </c>
    </row>
    <row r="792" spans="1:11" s="7" customFormat="1" ht="35.1" customHeight="1">
      <c r="A792" s="122">
        <v>120515</v>
      </c>
      <c r="B792" s="123"/>
      <c r="C792" s="130" t="s">
        <v>2209</v>
      </c>
      <c r="D792" s="125">
        <v>1000</v>
      </c>
      <c r="E792" s="126">
        <v>1122</v>
      </c>
      <c r="F792" s="127"/>
      <c r="G792" s="128"/>
      <c r="I792" s="99">
        <f t="shared" si="152"/>
        <v>1458.6000000000001</v>
      </c>
      <c r="J792" s="100">
        <f t="shared" si="153"/>
        <v>0.3000000000000001</v>
      </c>
      <c r="K792" s="121">
        <f t="shared" si="154"/>
        <v>1450</v>
      </c>
    </row>
    <row r="793" spans="1:11" s="7" customFormat="1" ht="35.1" customHeight="1">
      <c r="A793" s="122" t="s">
        <v>2210</v>
      </c>
      <c r="B793" s="123"/>
      <c r="C793" s="130" t="s">
        <v>2211</v>
      </c>
      <c r="D793" s="125">
        <v>1000</v>
      </c>
      <c r="E793" s="126">
        <v>1380</v>
      </c>
      <c r="F793" s="127"/>
      <c r="G793" s="128"/>
      <c r="I793" s="99">
        <f t="shared" si="152"/>
        <v>1794</v>
      </c>
      <c r="J793" s="100">
        <f t="shared" si="153"/>
        <v>0.3</v>
      </c>
      <c r="K793" s="121">
        <f t="shared" si="154"/>
        <v>1790</v>
      </c>
    </row>
    <row r="794" spans="1:11" s="7" customFormat="1" ht="35.1" customHeight="1">
      <c r="A794" s="122"/>
      <c r="B794" s="123"/>
      <c r="C794" s="124" t="s">
        <v>2212</v>
      </c>
      <c r="D794" s="125"/>
      <c r="E794" s="126"/>
      <c r="F794" s="127"/>
      <c r="G794" s="128"/>
      <c r="I794" s="99"/>
      <c r="J794" s="100"/>
      <c r="K794" s="121"/>
    </row>
    <row r="795" spans="1:11" s="7" customFormat="1" ht="35.1" customHeight="1">
      <c r="A795" s="122">
        <v>120506</v>
      </c>
      <c r="B795" s="123"/>
      <c r="C795" s="130" t="s">
        <v>2213</v>
      </c>
      <c r="D795" s="125">
        <v>460</v>
      </c>
      <c r="E795" s="126">
        <v>4362</v>
      </c>
      <c r="F795" s="127"/>
      <c r="G795" s="128"/>
      <c r="I795" s="99">
        <f t="shared" ref="I795:I799" si="155">E795*1.3</f>
        <v>5670.6</v>
      </c>
      <c r="J795" s="100">
        <f t="shared" ref="J795:J799" si="156">(I795-E795)/E795</f>
        <v>0.3000000000000001</v>
      </c>
      <c r="K795" s="121">
        <f t="shared" ref="K795:K799" si="157">+FLOOR(I795,10)</f>
        <v>5670</v>
      </c>
    </row>
    <row r="796" spans="1:11" s="7" customFormat="1" ht="35.1" customHeight="1">
      <c r="A796" s="122">
        <v>120507</v>
      </c>
      <c r="B796" s="123"/>
      <c r="C796" s="130" t="s">
        <v>2214</v>
      </c>
      <c r="D796" s="125">
        <v>460</v>
      </c>
      <c r="E796" s="126">
        <v>3864</v>
      </c>
      <c r="F796" s="127"/>
      <c r="G796" s="128"/>
      <c r="I796" s="99">
        <f t="shared" si="155"/>
        <v>5023.2</v>
      </c>
      <c r="J796" s="100">
        <f t="shared" si="156"/>
        <v>0.29999999999999993</v>
      </c>
      <c r="K796" s="121">
        <f t="shared" si="157"/>
        <v>5020</v>
      </c>
    </row>
    <row r="797" spans="1:11" s="7" customFormat="1" ht="35.1" customHeight="1">
      <c r="A797" s="122">
        <v>120508</v>
      </c>
      <c r="B797" s="123"/>
      <c r="C797" s="130" t="s">
        <v>2215</v>
      </c>
      <c r="D797" s="125">
        <v>540</v>
      </c>
      <c r="E797" s="126">
        <v>4470</v>
      </c>
      <c r="F797" s="127"/>
      <c r="G797" s="128"/>
      <c r="I797" s="99">
        <f t="shared" si="155"/>
        <v>5811</v>
      </c>
      <c r="J797" s="100">
        <f t="shared" si="156"/>
        <v>0.3</v>
      </c>
      <c r="K797" s="121">
        <f t="shared" si="157"/>
        <v>5810</v>
      </c>
    </row>
    <row r="798" spans="1:11" s="7" customFormat="1" ht="35.1" customHeight="1">
      <c r="A798" s="122">
        <v>120509</v>
      </c>
      <c r="B798" s="123"/>
      <c r="C798" s="130" t="s">
        <v>2216</v>
      </c>
      <c r="D798" s="125">
        <v>540</v>
      </c>
      <c r="E798" s="126">
        <v>3984</v>
      </c>
      <c r="F798" s="127"/>
      <c r="G798" s="128"/>
      <c r="I798" s="99">
        <f t="shared" si="155"/>
        <v>5179.2</v>
      </c>
      <c r="J798" s="100">
        <f t="shared" si="156"/>
        <v>0.29999999999999993</v>
      </c>
      <c r="K798" s="121">
        <f t="shared" si="157"/>
        <v>5170</v>
      </c>
    </row>
    <row r="799" spans="1:11" s="7" customFormat="1" ht="35.1" customHeight="1">
      <c r="A799" s="122">
        <v>120510</v>
      </c>
      <c r="B799" s="123"/>
      <c r="C799" s="130" t="s">
        <v>2217</v>
      </c>
      <c r="D799" s="125">
        <v>540</v>
      </c>
      <c r="E799" s="126">
        <v>4470</v>
      </c>
      <c r="F799" s="127"/>
      <c r="G799" s="128"/>
      <c r="I799" s="99">
        <f t="shared" si="155"/>
        <v>5811</v>
      </c>
      <c r="J799" s="100">
        <f t="shared" si="156"/>
        <v>0.3</v>
      </c>
      <c r="K799" s="121">
        <f t="shared" si="157"/>
        <v>5810</v>
      </c>
    </row>
    <row r="800" spans="1:11" s="7" customFormat="1" ht="35.1" customHeight="1">
      <c r="A800" s="122"/>
      <c r="B800" s="123"/>
      <c r="C800" s="124" t="s">
        <v>2218</v>
      </c>
      <c r="D800" s="125"/>
      <c r="E800" s="126"/>
      <c r="F800" s="127"/>
      <c r="G800" s="128"/>
      <c r="I800" s="99"/>
      <c r="J800" s="100"/>
      <c r="K800" s="121"/>
    </row>
    <row r="801" spans="1:11" s="7" customFormat="1" ht="35.1" customHeight="1">
      <c r="A801" s="122">
        <v>120511</v>
      </c>
      <c r="B801" s="123"/>
      <c r="C801" s="130" t="s">
        <v>2219</v>
      </c>
      <c r="D801" s="125" t="s">
        <v>2220</v>
      </c>
      <c r="E801" s="126">
        <v>438</v>
      </c>
      <c r="F801" s="127"/>
      <c r="G801" s="128"/>
      <c r="I801" s="99">
        <f t="shared" ref="I801:I827" si="158">E801*1.3</f>
        <v>569.4</v>
      </c>
      <c r="J801" s="100">
        <f t="shared" ref="J801:J827" si="159">(I801-E801)/E801</f>
        <v>0.29999999999999993</v>
      </c>
      <c r="K801" s="121">
        <f t="shared" ref="K801:K827" si="160">+FLOOR(I801,10)</f>
        <v>560</v>
      </c>
    </row>
    <row r="802" spans="1:11" s="7" customFormat="1" ht="35.1" customHeight="1">
      <c r="A802" s="122">
        <v>120512</v>
      </c>
      <c r="B802" s="123"/>
      <c r="C802" s="130" t="s">
        <v>2221</v>
      </c>
      <c r="D802" s="125" t="s">
        <v>2220</v>
      </c>
      <c r="E802" s="126">
        <v>438</v>
      </c>
      <c r="F802" s="127"/>
      <c r="G802" s="128"/>
      <c r="I802" s="99">
        <f t="shared" si="158"/>
        <v>569.4</v>
      </c>
      <c r="J802" s="100">
        <f t="shared" si="159"/>
        <v>0.29999999999999993</v>
      </c>
      <c r="K802" s="121">
        <f t="shared" si="160"/>
        <v>560</v>
      </c>
    </row>
    <row r="803" spans="1:11" s="7" customFormat="1" ht="35.1" customHeight="1">
      <c r="A803" s="122">
        <v>120513</v>
      </c>
      <c r="B803" s="123"/>
      <c r="C803" s="130" t="s">
        <v>2222</v>
      </c>
      <c r="D803" s="125" t="s">
        <v>2223</v>
      </c>
      <c r="E803" s="126">
        <v>1110</v>
      </c>
      <c r="F803" s="127"/>
      <c r="G803" s="128"/>
      <c r="I803" s="99">
        <f t="shared" si="158"/>
        <v>1443</v>
      </c>
      <c r="J803" s="100">
        <f t="shared" si="159"/>
        <v>0.3</v>
      </c>
      <c r="K803" s="121">
        <f t="shared" si="160"/>
        <v>1440</v>
      </c>
    </row>
    <row r="804" spans="1:11" s="7" customFormat="1" ht="35.1" customHeight="1">
      <c r="A804" s="122">
        <v>120514</v>
      </c>
      <c r="B804" s="123"/>
      <c r="C804" s="130" t="s">
        <v>2224</v>
      </c>
      <c r="D804" s="125" t="s">
        <v>2223</v>
      </c>
      <c r="E804" s="126">
        <v>1194</v>
      </c>
      <c r="F804" s="127"/>
      <c r="G804" s="128"/>
      <c r="I804" s="99">
        <f t="shared" si="158"/>
        <v>1552.2</v>
      </c>
      <c r="J804" s="100">
        <f t="shared" si="159"/>
        <v>0.30000000000000004</v>
      </c>
      <c r="K804" s="121">
        <f t="shared" si="160"/>
        <v>1550</v>
      </c>
    </row>
    <row r="805" spans="1:11" s="7" customFormat="1" ht="35.1" customHeight="1">
      <c r="A805" s="122">
        <v>120516</v>
      </c>
      <c r="B805" s="123"/>
      <c r="C805" s="130" t="s">
        <v>2225</v>
      </c>
      <c r="D805" s="125" t="s">
        <v>2223</v>
      </c>
      <c r="E805" s="126">
        <v>1230</v>
      </c>
      <c r="F805" s="127"/>
      <c r="G805" s="128"/>
      <c r="I805" s="99">
        <f t="shared" si="158"/>
        <v>1599</v>
      </c>
      <c r="J805" s="100">
        <f t="shared" si="159"/>
        <v>0.3</v>
      </c>
      <c r="K805" s="121">
        <f t="shared" si="160"/>
        <v>1590</v>
      </c>
    </row>
    <row r="806" spans="1:11" s="7" customFormat="1" ht="35.1" customHeight="1">
      <c r="A806" s="122">
        <v>123020</v>
      </c>
      <c r="B806" s="123"/>
      <c r="C806" s="130" t="s">
        <v>2226</v>
      </c>
      <c r="D806" s="125" t="s">
        <v>2227</v>
      </c>
      <c r="E806" s="126">
        <v>10500</v>
      </c>
      <c r="F806" s="127"/>
      <c r="G806" s="128"/>
      <c r="I806" s="99">
        <f t="shared" si="158"/>
        <v>13650</v>
      </c>
      <c r="J806" s="100">
        <f t="shared" si="159"/>
        <v>0.3</v>
      </c>
      <c r="K806" s="121">
        <f t="shared" si="160"/>
        <v>13650</v>
      </c>
    </row>
    <row r="807" spans="1:11" s="7" customFormat="1" ht="35.1" customHeight="1">
      <c r="A807" s="122">
        <v>120526</v>
      </c>
      <c r="B807" s="123"/>
      <c r="C807" s="130" t="s">
        <v>2228</v>
      </c>
      <c r="D807" s="125" t="s">
        <v>2229</v>
      </c>
      <c r="E807" s="126">
        <v>5340</v>
      </c>
      <c r="F807" s="127"/>
      <c r="G807" s="128"/>
      <c r="I807" s="99">
        <f t="shared" si="158"/>
        <v>6942</v>
      </c>
      <c r="J807" s="100">
        <f t="shared" si="159"/>
        <v>0.3</v>
      </c>
      <c r="K807" s="121">
        <f t="shared" si="160"/>
        <v>6940</v>
      </c>
    </row>
    <row r="808" spans="1:11" s="7" customFormat="1" ht="35.1" customHeight="1">
      <c r="A808" s="122">
        <v>120527</v>
      </c>
      <c r="B808" s="123"/>
      <c r="C808" s="130" t="s">
        <v>2230</v>
      </c>
      <c r="D808" s="125" t="s">
        <v>2229</v>
      </c>
      <c r="E808" s="126">
        <v>7062</v>
      </c>
      <c r="F808" s="127"/>
      <c r="G808" s="128"/>
      <c r="I808" s="99">
        <f t="shared" si="158"/>
        <v>9180.6</v>
      </c>
      <c r="J808" s="100">
        <f t="shared" si="159"/>
        <v>0.30000000000000004</v>
      </c>
      <c r="K808" s="121">
        <f t="shared" si="160"/>
        <v>9180</v>
      </c>
    </row>
    <row r="809" spans="1:11" s="7" customFormat="1" ht="35.1" customHeight="1">
      <c r="A809" s="122">
        <v>120528</v>
      </c>
      <c r="B809" s="123"/>
      <c r="C809" s="130" t="s">
        <v>2231</v>
      </c>
      <c r="D809" s="125" t="s">
        <v>2229</v>
      </c>
      <c r="E809" s="126">
        <v>8736</v>
      </c>
      <c r="F809" s="127"/>
      <c r="G809" s="128"/>
      <c r="I809" s="99">
        <f t="shared" si="158"/>
        <v>11356.800000000001</v>
      </c>
      <c r="J809" s="100">
        <f t="shared" si="159"/>
        <v>0.3000000000000001</v>
      </c>
      <c r="K809" s="121">
        <f t="shared" si="160"/>
        <v>11350</v>
      </c>
    </row>
    <row r="810" spans="1:11" s="7" customFormat="1" ht="35.1" customHeight="1">
      <c r="A810" s="122">
        <v>120529</v>
      </c>
      <c r="B810" s="123"/>
      <c r="C810" s="130" t="s">
        <v>2232</v>
      </c>
      <c r="D810" s="125" t="s">
        <v>2229</v>
      </c>
      <c r="E810" s="126">
        <v>8136</v>
      </c>
      <c r="F810" s="127"/>
      <c r="G810" s="128"/>
      <c r="I810" s="99">
        <f t="shared" si="158"/>
        <v>10576.800000000001</v>
      </c>
      <c r="J810" s="100">
        <f t="shared" si="159"/>
        <v>0.30000000000000016</v>
      </c>
      <c r="K810" s="121">
        <f t="shared" si="160"/>
        <v>10570</v>
      </c>
    </row>
    <row r="811" spans="1:11" s="7" customFormat="1" ht="35.1" customHeight="1">
      <c r="A811" s="122">
        <v>120530</v>
      </c>
      <c r="B811" s="123"/>
      <c r="C811" s="130" t="s">
        <v>2233</v>
      </c>
      <c r="D811" s="125" t="s">
        <v>2234</v>
      </c>
      <c r="E811" s="126">
        <v>5712</v>
      </c>
      <c r="F811" s="127"/>
      <c r="G811" s="128"/>
      <c r="I811" s="99">
        <f t="shared" si="158"/>
        <v>7425.6</v>
      </c>
      <c r="J811" s="100">
        <f t="shared" si="159"/>
        <v>0.30000000000000004</v>
      </c>
      <c r="K811" s="121">
        <f t="shared" si="160"/>
        <v>7420</v>
      </c>
    </row>
    <row r="812" spans="1:11" s="7" customFormat="1" ht="35.1" customHeight="1">
      <c r="A812" s="122">
        <v>120531</v>
      </c>
      <c r="B812" s="123"/>
      <c r="C812" s="130" t="s">
        <v>2235</v>
      </c>
      <c r="D812" s="125" t="s">
        <v>2234</v>
      </c>
      <c r="E812" s="126">
        <v>6180</v>
      </c>
      <c r="F812" s="127"/>
      <c r="G812" s="128"/>
      <c r="I812" s="99">
        <f t="shared" si="158"/>
        <v>8034</v>
      </c>
      <c r="J812" s="100">
        <f t="shared" si="159"/>
        <v>0.3</v>
      </c>
      <c r="K812" s="121">
        <f t="shared" si="160"/>
        <v>8030</v>
      </c>
    </row>
    <row r="813" spans="1:11" s="7" customFormat="1" ht="35.1" customHeight="1">
      <c r="A813" s="122">
        <v>120532</v>
      </c>
      <c r="B813" s="123"/>
      <c r="C813" s="130" t="s">
        <v>2236</v>
      </c>
      <c r="D813" s="125" t="s">
        <v>2234</v>
      </c>
      <c r="E813" s="126">
        <v>6180</v>
      </c>
      <c r="F813" s="127"/>
      <c r="G813" s="128"/>
      <c r="I813" s="99">
        <f t="shared" si="158"/>
        <v>8034</v>
      </c>
      <c r="J813" s="100">
        <f t="shared" si="159"/>
        <v>0.3</v>
      </c>
      <c r="K813" s="121">
        <f t="shared" si="160"/>
        <v>8030</v>
      </c>
    </row>
    <row r="814" spans="1:11" s="7" customFormat="1" ht="35.1" customHeight="1">
      <c r="A814" s="122">
        <v>120533</v>
      </c>
      <c r="B814" s="123"/>
      <c r="C814" s="130" t="s">
        <v>2237</v>
      </c>
      <c r="D814" s="125" t="s">
        <v>2234</v>
      </c>
      <c r="E814" s="126">
        <v>6900</v>
      </c>
      <c r="F814" s="127"/>
      <c r="G814" s="128"/>
      <c r="I814" s="99">
        <f t="shared" si="158"/>
        <v>8970</v>
      </c>
      <c r="J814" s="100">
        <f t="shared" si="159"/>
        <v>0.3</v>
      </c>
      <c r="K814" s="121">
        <f t="shared" si="160"/>
        <v>8970</v>
      </c>
    </row>
    <row r="815" spans="1:11" s="7" customFormat="1" ht="35.1" customHeight="1">
      <c r="A815" s="122">
        <v>120534</v>
      </c>
      <c r="B815" s="123"/>
      <c r="C815" s="130" t="s">
        <v>2238</v>
      </c>
      <c r="D815" s="125" t="s">
        <v>2239</v>
      </c>
      <c r="E815" s="126">
        <v>11190</v>
      </c>
      <c r="F815" s="127"/>
      <c r="G815" s="128"/>
      <c r="I815" s="99">
        <f t="shared" si="158"/>
        <v>14547</v>
      </c>
      <c r="J815" s="100">
        <f t="shared" si="159"/>
        <v>0.3</v>
      </c>
      <c r="K815" s="121">
        <f t="shared" si="160"/>
        <v>14540</v>
      </c>
    </row>
    <row r="816" spans="1:11" s="7" customFormat="1" ht="35.1" customHeight="1">
      <c r="A816" s="122">
        <v>120535</v>
      </c>
      <c r="B816" s="123"/>
      <c r="C816" s="130" t="s">
        <v>2240</v>
      </c>
      <c r="D816" s="125" t="s">
        <v>2241</v>
      </c>
      <c r="E816" s="126">
        <v>7854</v>
      </c>
      <c r="F816" s="127"/>
      <c r="G816" s="128"/>
      <c r="I816" s="99">
        <f t="shared" si="158"/>
        <v>10210.200000000001</v>
      </c>
      <c r="J816" s="100">
        <f t="shared" si="159"/>
        <v>0.3000000000000001</v>
      </c>
      <c r="K816" s="121">
        <f t="shared" si="160"/>
        <v>10210</v>
      </c>
    </row>
    <row r="817" spans="1:11" s="7" customFormat="1" ht="35.1" customHeight="1">
      <c r="A817" s="122">
        <v>120536</v>
      </c>
      <c r="B817" s="123"/>
      <c r="C817" s="130" t="s">
        <v>2242</v>
      </c>
      <c r="D817" s="125" t="s">
        <v>2241</v>
      </c>
      <c r="E817" s="126">
        <v>9282</v>
      </c>
      <c r="F817" s="127"/>
      <c r="G817" s="128"/>
      <c r="I817" s="99">
        <f t="shared" si="158"/>
        <v>12066.6</v>
      </c>
      <c r="J817" s="100">
        <f t="shared" si="159"/>
        <v>0.30000000000000004</v>
      </c>
      <c r="K817" s="121">
        <f t="shared" si="160"/>
        <v>12060</v>
      </c>
    </row>
    <row r="818" spans="1:11" s="7" customFormat="1" ht="35.1" customHeight="1">
      <c r="A818" s="122">
        <v>120537</v>
      </c>
      <c r="B818" s="123"/>
      <c r="C818" s="130" t="s">
        <v>2242</v>
      </c>
      <c r="D818" s="125" t="s">
        <v>2243</v>
      </c>
      <c r="E818" s="126">
        <v>8730</v>
      </c>
      <c r="F818" s="127"/>
      <c r="G818" s="128"/>
      <c r="I818" s="99">
        <f t="shared" si="158"/>
        <v>11349</v>
      </c>
      <c r="J818" s="100">
        <f t="shared" si="159"/>
        <v>0.3</v>
      </c>
      <c r="K818" s="121">
        <f t="shared" si="160"/>
        <v>11340</v>
      </c>
    </row>
    <row r="819" spans="1:11" s="7" customFormat="1" ht="35.1" customHeight="1">
      <c r="A819" s="122">
        <v>120538</v>
      </c>
      <c r="B819" s="123"/>
      <c r="C819" s="130" t="s">
        <v>2242</v>
      </c>
      <c r="D819" s="125" t="s">
        <v>2244</v>
      </c>
      <c r="E819" s="126">
        <v>12474</v>
      </c>
      <c r="F819" s="127"/>
      <c r="G819" s="128"/>
      <c r="I819" s="99">
        <f t="shared" si="158"/>
        <v>16216.2</v>
      </c>
      <c r="J819" s="100">
        <f t="shared" si="159"/>
        <v>0.30000000000000004</v>
      </c>
      <c r="K819" s="121">
        <f t="shared" si="160"/>
        <v>16210</v>
      </c>
    </row>
    <row r="820" spans="1:11" s="7" customFormat="1" ht="35.1" customHeight="1">
      <c r="A820" s="122">
        <v>120539</v>
      </c>
      <c r="B820" s="123"/>
      <c r="C820" s="130" t="s">
        <v>2245</v>
      </c>
      <c r="D820" s="125" t="s">
        <v>2246</v>
      </c>
      <c r="E820" s="126">
        <v>10002</v>
      </c>
      <c r="F820" s="127"/>
      <c r="G820" s="128"/>
      <c r="I820" s="99">
        <f t="shared" si="158"/>
        <v>13002.6</v>
      </c>
      <c r="J820" s="100">
        <f t="shared" si="159"/>
        <v>0.30000000000000004</v>
      </c>
      <c r="K820" s="121">
        <f t="shared" si="160"/>
        <v>13000</v>
      </c>
    </row>
    <row r="821" spans="1:11" s="7" customFormat="1" ht="35.1" customHeight="1">
      <c r="A821" s="122">
        <v>120540</v>
      </c>
      <c r="B821" s="123"/>
      <c r="C821" s="130" t="s">
        <v>2247</v>
      </c>
      <c r="D821" s="125" t="s">
        <v>2248</v>
      </c>
      <c r="E821" s="126">
        <v>11904</v>
      </c>
      <c r="F821" s="127"/>
      <c r="G821" s="128"/>
      <c r="I821" s="99">
        <f t="shared" si="158"/>
        <v>15475.2</v>
      </c>
      <c r="J821" s="100">
        <f t="shared" si="159"/>
        <v>0.30000000000000004</v>
      </c>
      <c r="K821" s="121">
        <f t="shared" si="160"/>
        <v>15470</v>
      </c>
    </row>
    <row r="822" spans="1:11" s="7" customFormat="1" ht="35.1" customHeight="1">
      <c r="A822" s="122">
        <v>120541</v>
      </c>
      <c r="B822" s="123"/>
      <c r="C822" s="130" t="s">
        <v>2249</v>
      </c>
      <c r="D822" s="125" t="s">
        <v>2250</v>
      </c>
      <c r="E822" s="126">
        <v>10002</v>
      </c>
      <c r="F822" s="127"/>
      <c r="G822" s="128"/>
      <c r="I822" s="99">
        <f t="shared" si="158"/>
        <v>13002.6</v>
      </c>
      <c r="J822" s="100">
        <f t="shared" si="159"/>
        <v>0.30000000000000004</v>
      </c>
      <c r="K822" s="121">
        <f t="shared" si="160"/>
        <v>13000</v>
      </c>
    </row>
    <row r="823" spans="1:11" s="7" customFormat="1" ht="35.1" customHeight="1">
      <c r="A823" s="122">
        <v>120542</v>
      </c>
      <c r="B823" s="123"/>
      <c r="C823" s="130" t="s">
        <v>2251</v>
      </c>
      <c r="D823" s="125" t="s">
        <v>2239</v>
      </c>
      <c r="E823" s="126">
        <v>11904</v>
      </c>
      <c r="F823" s="127"/>
      <c r="G823" s="128"/>
      <c r="I823" s="99">
        <f t="shared" si="158"/>
        <v>15475.2</v>
      </c>
      <c r="J823" s="100">
        <f t="shared" si="159"/>
        <v>0.30000000000000004</v>
      </c>
      <c r="K823" s="121">
        <f t="shared" si="160"/>
        <v>15470</v>
      </c>
    </row>
    <row r="824" spans="1:11" s="7" customFormat="1" ht="35.1" customHeight="1">
      <c r="A824" s="122">
        <v>120543</v>
      </c>
      <c r="B824" s="123"/>
      <c r="C824" s="130" t="s">
        <v>2252</v>
      </c>
      <c r="D824" s="125" t="s">
        <v>2253</v>
      </c>
      <c r="E824" s="126">
        <v>7368</v>
      </c>
      <c r="F824" s="127"/>
      <c r="G824" s="128"/>
      <c r="I824" s="99">
        <f t="shared" si="158"/>
        <v>9578.4</v>
      </c>
      <c r="J824" s="100">
        <f t="shared" si="159"/>
        <v>0.29999999999999993</v>
      </c>
      <c r="K824" s="121">
        <f t="shared" si="160"/>
        <v>9570</v>
      </c>
    </row>
    <row r="825" spans="1:11" s="7" customFormat="1" ht="35.1" customHeight="1">
      <c r="A825" s="122">
        <v>120544</v>
      </c>
      <c r="B825" s="123"/>
      <c r="C825" s="130" t="s">
        <v>2254</v>
      </c>
      <c r="D825" s="125" t="s">
        <v>2255</v>
      </c>
      <c r="E825" s="126">
        <v>8568</v>
      </c>
      <c r="F825" s="127"/>
      <c r="G825" s="128"/>
      <c r="I825" s="99">
        <f t="shared" si="158"/>
        <v>11138.4</v>
      </c>
      <c r="J825" s="100">
        <f t="shared" si="159"/>
        <v>0.29999999999999993</v>
      </c>
      <c r="K825" s="121">
        <f t="shared" si="160"/>
        <v>11130</v>
      </c>
    </row>
    <row r="826" spans="1:11" s="7" customFormat="1" ht="35.1" customHeight="1">
      <c r="A826" s="122">
        <v>120545</v>
      </c>
      <c r="B826" s="123"/>
      <c r="C826" s="130" t="s">
        <v>2256</v>
      </c>
      <c r="D826" s="125">
        <v>500</v>
      </c>
      <c r="E826" s="126">
        <v>9720</v>
      </c>
      <c r="F826" s="127"/>
      <c r="G826" s="128"/>
      <c r="I826" s="99">
        <f t="shared" si="158"/>
        <v>12636</v>
      </c>
      <c r="J826" s="100">
        <f t="shared" si="159"/>
        <v>0.3</v>
      </c>
      <c r="K826" s="121">
        <f t="shared" si="160"/>
        <v>12630</v>
      </c>
    </row>
    <row r="827" spans="1:11" s="7" customFormat="1" ht="35.1" customHeight="1">
      <c r="A827" s="122">
        <v>120546</v>
      </c>
      <c r="B827" s="123"/>
      <c r="C827" s="130" t="s">
        <v>2257</v>
      </c>
      <c r="D827" s="125">
        <v>500</v>
      </c>
      <c r="E827" s="126">
        <v>11970</v>
      </c>
      <c r="F827" s="127"/>
      <c r="G827" s="128"/>
      <c r="I827" s="99">
        <f t="shared" si="158"/>
        <v>15561</v>
      </c>
      <c r="J827" s="100">
        <f t="shared" si="159"/>
        <v>0.3</v>
      </c>
      <c r="K827" s="121">
        <f t="shared" si="160"/>
        <v>15560</v>
      </c>
    </row>
    <row r="828" spans="1:11" s="7" customFormat="1" ht="35.1" customHeight="1">
      <c r="A828" s="122"/>
      <c r="B828" s="123"/>
      <c r="C828" s="124" t="s">
        <v>2258</v>
      </c>
      <c r="D828" s="125"/>
      <c r="E828" s="126"/>
      <c r="F828" s="127"/>
      <c r="G828" s="128"/>
      <c r="I828" s="99"/>
      <c r="J828" s="100"/>
      <c r="K828" s="121"/>
    </row>
    <row r="829" spans="1:11" s="7" customFormat="1" ht="35.1" customHeight="1">
      <c r="A829" s="122">
        <v>130080</v>
      </c>
      <c r="B829" s="123"/>
      <c r="C829" s="130" t="s">
        <v>2259</v>
      </c>
      <c r="D829" s="125" t="s">
        <v>2220</v>
      </c>
      <c r="E829" s="126">
        <v>551</v>
      </c>
      <c r="F829" s="127"/>
      <c r="G829" s="128"/>
      <c r="I829" s="99">
        <f t="shared" ref="I829:I832" si="161">E829*1.3</f>
        <v>716.30000000000007</v>
      </c>
      <c r="J829" s="100">
        <f t="shared" ref="J829:J832" si="162">(I829-E829)/E829</f>
        <v>0.3000000000000001</v>
      </c>
      <c r="K829" s="121">
        <f t="shared" ref="K829:K832" si="163">+FLOOR(I829,10)</f>
        <v>710</v>
      </c>
    </row>
    <row r="830" spans="1:11" s="7" customFormat="1" ht="35.1" customHeight="1">
      <c r="A830" s="122">
        <v>130081</v>
      </c>
      <c r="B830" s="123"/>
      <c r="C830" s="130" t="s">
        <v>2260</v>
      </c>
      <c r="D830" s="125" t="s">
        <v>2220</v>
      </c>
      <c r="E830" s="126">
        <v>2281</v>
      </c>
      <c r="F830" s="127"/>
      <c r="G830" s="128"/>
      <c r="I830" s="99">
        <f t="shared" si="161"/>
        <v>2965.3</v>
      </c>
      <c r="J830" s="100">
        <f t="shared" si="162"/>
        <v>0.3000000000000001</v>
      </c>
      <c r="K830" s="121">
        <f t="shared" si="163"/>
        <v>2960</v>
      </c>
    </row>
    <row r="831" spans="1:11" s="7" customFormat="1" ht="35.1" customHeight="1">
      <c r="A831" s="122">
        <v>130082</v>
      </c>
      <c r="B831" s="123"/>
      <c r="C831" s="130" t="s">
        <v>2261</v>
      </c>
      <c r="D831" s="125" t="s">
        <v>2220</v>
      </c>
      <c r="E831" s="126">
        <v>1025</v>
      </c>
      <c r="F831" s="127"/>
      <c r="G831" s="128"/>
      <c r="I831" s="99">
        <f t="shared" si="161"/>
        <v>1332.5</v>
      </c>
      <c r="J831" s="100">
        <f t="shared" si="162"/>
        <v>0.3</v>
      </c>
      <c r="K831" s="121">
        <f t="shared" si="163"/>
        <v>1330</v>
      </c>
    </row>
    <row r="832" spans="1:11" s="7" customFormat="1" ht="35.1" customHeight="1">
      <c r="A832" s="122">
        <v>130083</v>
      </c>
      <c r="B832" s="123"/>
      <c r="C832" s="130" t="s">
        <v>2262</v>
      </c>
      <c r="D832" s="125" t="s">
        <v>2220</v>
      </c>
      <c r="E832" s="126">
        <v>2939</v>
      </c>
      <c r="F832" s="127"/>
      <c r="G832" s="128"/>
      <c r="I832" s="99">
        <f t="shared" si="161"/>
        <v>3820.7000000000003</v>
      </c>
      <c r="J832" s="100">
        <f t="shared" si="162"/>
        <v>0.3000000000000001</v>
      </c>
      <c r="K832" s="121">
        <f t="shared" si="163"/>
        <v>3820</v>
      </c>
    </row>
    <row r="833" spans="1:11" s="7" customFormat="1" ht="35.1" customHeight="1">
      <c r="A833" s="122"/>
      <c r="B833" s="123"/>
      <c r="C833" s="124" t="s">
        <v>2263</v>
      </c>
      <c r="D833" s="125"/>
      <c r="E833" s="126"/>
      <c r="F833" s="127"/>
      <c r="G833" s="128"/>
      <c r="I833" s="99"/>
      <c r="J833" s="100"/>
      <c r="K833" s="121"/>
    </row>
    <row r="834" spans="1:11" s="7" customFormat="1" ht="35.1" customHeight="1">
      <c r="A834" s="122" t="s">
        <v>2264</v>
      </c>
      <c r="B834" s="123"/>
      <c r="C834" s="130" t="s">
        <v>2265</v>
      </c>
      <c r="D834" s="125" t="s">
        <v>2266</v>
      </c>
      <c r="E834" s="126">
        <v>2003</v>
      </c>
      <c r="F834" s="127"/>
      <c r="G834" s="128"/>
      <c r="I834" s="99">
        <f t="shared" ref="I834:I839" si="164">E834*1.3</f>
        <v>2603.9</v>
      </c>
      <c r="J834" s="100">
        <f t="shared" ref="J834:J839" si="165">(I834-E834)/E834</f>
        <v>0.30000000000000004</v>
      </c>
      <c r="K834" s="121">
        <f t="shared" ref="K834:K839" si="166">+FLOOR(I834,10)</f>
        <v>2600</v>
      </c>
    </row>
    <row r="835" spans="1:11" s="7" customFormat="1" ht="35.1" customHeight="1">
      <c r="A835" s="122" t="s">
        <v>2267</v>
      </c>
      <c r="B835" s="123"/>
      <c r="C835" s="130" t="s">
        <v>2268</v>
      </c>
      <c r="D835" s="125" t="s">
        <v>2266</v>
      </c>
      <c r="E835" s="126">
        <v>2205</v>
      </c>
      <c r="F835" s="127"/>
      <c r="G835" s="128"/>
      <c r="I835" s="99">
        <f t="shared" si="164"/>
        <v>2866.5</v>
      </c>
      <c r="J835" s="100">
        <f t="shared" si="165"/>
        <v>0.3</v>
      </c>
      <c r="K835" s="121">
        <f t="shared" si="166"/>
        <v>2860</v>
      </c>
    </row>
    <row r="836" spans="1:11" s="7" customFormat="1" ht="35.1" customHeight="1">
      <c r="A836" s="122" t="s">
        <v>2269</v>
      </c>
      <c r="B836" s="123"/>
      <c r="C836" s="130" t="s">
        <v>2270</v>
      </c>
      <c r="D836" s="125" t="s">
        <v>2266</v>
      </c>
      <c r="E836" s="126">
        <v>3283</v>
      </c>
      <c r="F836" s="127"/>
      <c r="G836" s="128"/>
      <c r="I836" s="99">
        <f t="shared" si="164"/>
        <v>4267.9000000000005</v>
      </c>
      <c r="J836" s="100">
        <f t="shared" si="165"/>
        <v>0.30000000000000016</v>
      </c>
      <c r="K836" s="121">
        <f t="shared" si="166"/>
        <v>4260</v>
      </c>
    </row>
    <row r="837" spans="1:11" s="7" customFormat="1" ht="35.1" customHeight="1">
      <c r="A837" s="122" t="s">
        <v>2271</v>
      </c>
      <c r="B837" s="123"/>
      <c r="C837" s="130" t="s">
        <v>2261</v>
      </c>
      <c r="D837" s="125" t="s">
        <v>2266</v>
      </c>
      <c r="E837" s="126">
        <v>2525</v>
      </c>
      <c r="F837" s="127"/>
      <c r="G837" s="128"/>
      <c r="I837" s="99">
        <f t="shared" si="164"/>
        <v>3282.5</v>
      </c>
      <c r="J837" s="100">
        <f t="shared" si="165"/>
        <v>0.3</v>
      </c>
      <c r="K837" s="121">
        <f t="shared" si="166"/>
        <v>3280</v>
      </c>
    </row>
    <row r="838" spans="1:11" s="7" customFormat="1" ht="35.1" customHeight="1">
      <c r="A838" s="122" t="s">
        <v>2272</v>
      </c>
      <c r="B838" s="123"/>
      <c r="C838" s="130" t="s">
        <v>2273</v>
      </c>
      <c r="D838" s="125" t="s">
        <v>2266</v>
      </c>
      <c r="E838" s="126">
        <v>3485</v>
      </c>
      <c r="F838" s="127"/>
      <c r="G838" s="128"/>
      <c r="I838" s="99">
        <f t="shared" si="164"/>
        <v>4530.5</v>
      </c>
      <c r="J838" s="100">
        <f t="shared" si="165"/>
        <v>0.3</v>
      </c>
      <c r="K838" s="121">
        <f t="shared" si="166"/>
        <v>4530</v>
      </c>
    </row>
    <row r="839" spans="1:11" s="7" customFormat="1" ht="35.1" customHeight="1">
      <c r="A839" s="122" t="s">
        <v>2274</v>
      </c>
      <c r="B839" s="123"/>
      <c r="C839" s="130" t="s">
        <v>2262</v>
      </c>
      <c r="D839" s="125" t="s">
        <v>2266</v>
      </c>
      <c r="E839" s="126">
        <v>3852</v>
      </c>
      <c r="F839" s="127"/>
      <c r="G839" s="128"/>
      <c r="I839" s="99">
        <f t="shared" si="164"/>
        <v>5007.6000000000004</v>
      </c>
      <c r="J839" s="100">
        <f t="shared" si="165"/>
        <v>0.3000000000000001</v>
      </c>
      <c r="K839" s="121">
        <f t="shared" si="166"/>
        <v>5000</v>
      </c>
    </row>
    <row r="840" spans="1:11" s="7" customFormat="1" ht="35.1" customHeight="1">
      <c r="A840" s="122"/>
      <c r="B840" s="123"/>
      <c r="C840" s="124" t="s">
        <v>2275</v>
      </c>
      <c r="D840" s="125"/>
      <c r="E840" s="126"/>
      <c r="F840" s="127"/>
      <c r="G840" s="128"/>
      <c r="I840" s="99"/>
      <c r="J840" s="100"/>
      <c r="K840" s="121"/>
    </row>
    <row r="841" spans="1:11" s="7" customFormat="1" ht="35.1" customHeight="1">
      <c r="A841" s="122" t="s">
        <v>2276</v>
      </c>
      <c r="B841" s="123"/>
      <c r="C841" s="130" t="s">
        <v>2277</v>
      </c>
      <c r="D841" s="125" t="s">
        <v>2220</v>
      </c>
      <c r="E841" s="126">
        <v>2281</v>
      </c>
      <c r="F841" s="127"/>
      <c r="G841" s="128"/>
      <c r="I841" s="99">
        <f t="shared" ref="I841:I843" si="167">E841*1.3</f>
        <v>2965.3</v>
      </c>
      <c r="J841" s="100">
        <f t="shared" ref="J841:J843" si="168">(I841-E841)/E841</f>
        <v>0.3000000000000001</v>
      </c>
      <c r="K841" s="121">
        <f t="shared" ref="K841:K843" si="169">+FLOOR(I841,10)</f>
        <v>2960</v>
      </c>
    </row>
    <row r="842" spans="1:11" s="7" customFormat="1" ht="35.1" customHeight="1">
      <c r="A842" s="122" t="s">
        <v>2278</v>
      </c>
      <c r="B842" s="123"/>
      <c r="C842" s="130" t="s">
        <v>2279</v>
      </c>
      <c r="D842" s="125" t="s">
        <v>2220</v>
      </c>
      <c r="E842" s="126">
        <v>2595</v>
      </c>
      <c r="F842" s="127"/>
      <c r="G842" s="128"/>
      <c r="I842" s="99">
        <f t="shared" si="167"/>
        <v>3373.5</v>
      </c>
      <c r="J842" s="100">
        <f t="shared" si="168"/>
        <v>0.3</v>
      </c>
      <c r="K842" s="121">
        <f t="shared" si="169"/>
        <v>3370</v>
      </c>
    </row>
    <row r="843" spans="1:11" s="7" customFormat="1" ht="35.1" customHeight="1">
      <c r="A843" s="122" t="s">
        <v>2280</v>
      </c>
      <c r="B843" s="123"/>
      <c r="C843" s="130" t="s">
        <v>2281</v>
      </c>
      <c r="D843" s="125" t="s">
        <v>2220</v>
      </c>
      <c r="E843" s="126">
        <v>2939</v>
      </c>
      <c r="F843" s="127"/>
      <c r="G843" s="128"/>
      <c r="I843" s="99">
        <f t="shared" si="167"/>
        <v>3820.7000000000003</v>
      </c>
      <c r="J843" s="100">
        <f t="shared" si="168"/>
        <v>0.3000000000000001</v>
      </c>
      <c r="K843" s="121">
        <f t="shared" si="169"/>
        <v>3820</v>
      </c>
    </row>
    <row r="844" spans="1:11" s="7" customFormat="1" ht="35.1" customHeight="1">
      <c r="A844" s="122"/>
      <c r="B844" s="123"/>
      <c r="C844" s="124" t="s">
        <v>2263</v>
      </c>
      <c r="D844" s="125"/>
      <c r="E844" s="126"/>
      <c r="F844" s="127"/>
      <c r="G844" s="128"/>
      <c r="I844" s="99"/>
      <c r="J844" s="100"/>
      <c r="K844" s="121"/>
    </row>
    <row r="845" spans="1:11" s="7" customFormat="1" ht="35.1" customHeight="1">
      <c r="A845" s="122" t="s">
        <v>2282</v>
      </c>
      <c r="B845" s="123"/>
      <c r="C845" s="130" t="s">
        <v>2277</v>
      </c>
      <c r="D845" s="125" t="s">
        <v>2266</v>
      </c>
      <c r="E845" s="126">
        <v>3283</v>
      </c>
      <c r="F845" s="127"/>
      <c r="G845" s="128"/>
      <c r="I845" s="99">
        <f t="shared" ref="I845:I847" si="170">E845*1.3</f>
        <v>4267.9000000000005</v>
      </c>
      <c r="J845" s="100">
        <f t="shared" ref="J845:J847" si="171">(I845-E845)/E845</f>
        <v>0.30000000000000016</v>
      </c>
      <c r="K845" s="121">
        <f t="shared" ref="K845:K847" si="172">+FLOOR(I845,10)</f>
        <v>4260</v>
      </c>
    </row>
    <row r="846" spans="1:11" s="7" customFormat="1" ht="35.1" customHeight="1">
      <c r="A846" s="122" t="s">
        <v>2283</v>
      </c>
      <c r="B846" s="123"/>
      <c r="C846" s="130" t="s">
        <v>2279</v>
      </c>
      <c r="D846" s="125" t="s">
        <v>2266</v>
      </c>
      <c r="E846" s="126">
        <v>3488</v>
      </c>
      <c r="F846" s="127"/>
      <c r="G846" s="128"/>
      <c r="I846" s="99">
        <f t="shared" si="170"/>
        <v>4534.4000000000005</v>
      </c>
      <c r="J846" s="100">
        <f t="shared" si="171"/>
        <v>0.30000000000000016</v>
      </c>
      <c r="K846" s="121">
        <f t="shared" si="172"/>
        <v>4530</v>
      </c>
    </row>
    <row r="847" spans="1:11" s="7" customFormat="1" ht="35.1" customHeight="1">
      <c r="A847" s="122" t="s">
        <v>2284</v>
      </c>
      <c r="B847" s="123"/>
      <c r="C847" s="130" t="s">
        <v>2281</v>
      </c>
      <c r="D847" s="125" t="s">
        <v>2266</v>
      </c>
      <c r="E847" s="126">
        <v>3852</v>
      </c>
      <c r="F847" s="127"/>
      <c r="G847" s="128"/>
      <c r="I847" s="99">
        <f t="shared" si="170"/>
        <v>5007.6000000000004</v>
      </c>
      <c r="J847" s="100">
        <f t="shared" si="171"/>
        <v>0.3000000000000001</v>
      </c>
      <c r="K847" s="121">
        <f t="shared" si="172"/>
        <v>5000</v>
      </c>
    </row>
    <row r="848" spans="1:11" s="7" customFormat="1" ht="35.1" customHeight="1">
      <c r="A848" s="122"/>
      <c r="B848" s="123"/>
      <c r="C848" s="124" t="s">
        <v>2285</v>
      </c>
      <c r="D848" s="125"/>
      <c r="E848" s="126"/>
      <c r="F848" s="127"/>
      <c r="G848" s="128"/>
      <c r="I848" s="99"/>
      <c r="J848" s="100"/>
      <c r="K848" s="121"/>
    </row>
    <row r="849" spans="1:11" s="7" customFormat="1" ht="35.1" customHeight="1">
      <c r="A849" s="122">
        <v>130096</v>
      </c>
      <c r="B849" s="123"/>
      <c r="C849" s="130" t="s">
        <v>2286</v>
      </c>
      <c r="D849" s="125" t="s">
        <v>2220</v>
      </c>
      <c r="E849" s="126">
        <v>551</v>
      </c>
      <c r="F849" s="127"/>
      <c r="G849" s="128"/>
      <c r="I849" s="99">
        <f t="shared" ref="I849:I854" si="173">E849*1.3</f>
        <v>716.30000000000007</v>
      </c>
      <c r="J849" s="100">
        <f t="shared" ref="J849:J854" si="174">(I849-E849)/E849</f>
        <v>0.3000000000000001</v>
      </c>
      <c r="K849" s="121">
        <f t="shared" ref="K849:K854" si="175">+FLOOR(I849,10)</f>
        <v>710</v>
      </c>
    </row>
    <row r="850" spans="1:11" s="7" customFormat="1" ht="35.1" customHeight="1">
      <c r="A850" s="122">
        <v>130097</v>
      </c>
      <c r="B850" s="123"/>
      <c r="C850" s="130" t="s">
        <v>2287</v>
      </c>
      <c r="D850" s="125" t="s">
        <v>2220</v>
      </c>
      <c r="E850" s="126">
        <v>818</v>
      </c>
      <c r="F850" s="127"/>
      <c r="G850" s="128"/>
      <c r="I850" s="99">
        <f t="shared" si="173"/>
        <v>1063.4000000000001</v>
      </c>
      <c r="J850" s="100">
        <f t="shared" si="174"/>
        <v>0.3000000000000001</v>
      </c>
      <c r="K850" s="121">
        <f t="shared" si="175"/>
        <v>1060</v>
      </c>
    </row>
    <row r="851" spans="1:11" s="7" customFormat="1" ht="35.1" customHeight="1">
      <c r="A851" s="122">
        <v>130098</v>
      </c>
      <c r="B851" s="123"/>
      <c r="C851" s="130" t="s">
        <v>2288</v>
      </c>
      <c r="D851" s="125" t="s">
        <v>2220</v>
      </c>
      <c r="E851" s="126">
        <v>2281</v>
      </c>
      <c r="F851" s="127"/>
      <c r="G851" s="128"/>
      <c r="I851" s="99">
        <f t="shared" si="173"/>
        <v>2965.3</v>
      </c>
      <c r="J851" s="100">
        <f t="shared" si="174"/>
        <v>0.3000000000000001</v>
      </c>
      <c r="K851" s="121">
        <f t="shared" si="175"/>
        <v>2960</v>
      </c>
    </row>
    <row r="852" spans="1:11" s="7" customFormat="1" ht="35.1" customHeight="1">
      <c r="A852" s="122">
        <v>130099</v>
      </c>
      <c r="B852" s="123"/>
      <c r="C852" s="130" t="s">
        <v>2289</v>
      </c>
      <c r="D852" s="125" t="s">
        <v>2220</v>
      </c>
      <c r="E852" s="126">
        <v>1025</v>
      </c>
      <c r="F852" s="127"/>
      <c r="G852" s="128"/>
      <c r="I852" s="99">
        <f t="shared" si="173"/>
        <v>1332.5</v>
      </c>
      <c r="J852" s="100">
        <f t="shared" si="174"/>
        <v>0.3</v>
      </c>
      <c r="K852" s="121">
        <f t="shared" si="175"/>
        <v>1330</v>
      </c>
    </row>
    <row r="853" spans="1:11" s="7" customFormat="1" ht="35.1" customHeight="1">
      <c r="A853" s="122">
        <v>130100</v>
      </c>
      <c r="B853" s="123"/>
      <c r="C853" s="130" t="s">
        <v>2290</v>
      </c>
      <c r="D853" s="125" t="s">
        <v>2220</v>
      </c>
      <c r="E853" s="126">
        <v>2595</v>
      </c>
      <c r="F853" s="127"/>
      <c r="G853" s="128"/>
      <c r="I853" s="99">
        <f t="shared" si="173"/>
        <v>3373.5</v>
      </c>
      <c r="J853" s="100">
        <f t="shared" si="174"/>
        <v>0.3</v>
      </c>
      <c r="K853" s="121">
        <f t="shared" si="175"/>
        <v>3370</v>
      </c>
    </row>
    <row r="854" spans="1:11" s="7" customFormat="1" ht="35.1" customHeight="1">
      <c r="A854" s="122">
        <v>130101</v>
      </c>
      <c r="B854" s="123"/>
      <c r="C854" s="130" t="s">
        <v>2291</v>
      </c>
      <c r="D854" s="125" t="s">
        <v>2220</v>
      </c>
      <c r="E854" s="126">
        <v>2939</v>
      </c>
      <c r="F854" s="127"/>
      <c r="G854" s="128"/>
      <c r="I854" s="99">
        <f t="shared" si="173"/>
        <v>3820.7000000000003</v>
      </c>
      <c r="J854" s="100">
        <f t="shared" si="174"/>
        <v>0.3000000000000001</v>
      </c>
      <c r="K854" s="121">
        <f t="shared" si="175"/>
        <v>3820</v>
      </c>
    </row>
    <row r="855" spans="1:11" s="7" customFormat="1" ht="35.1" customHeight="1">
      <c r="A855" s="122"/>
      <c r="B855" s="123"/>
      <c r="C855" s="124" t="s">
        <v>2263</v>
      </c>
      <c r="D855" s="125"/>
      <c r="E855" s="126"/>
      <c r="F855" s="127"/>
      <c r="G855" s="128"/>
      <c r="I855" s="99"/>
      <c r="J855" s="100"/>
      <c r="K855" s="121"/>
    </row>
    <row r="856" spans="1:11" s="7" customFormat="1" ht="35.1" customHeight="1">
      <c r="A856" s="122" t="s">
        <v>2292</v>
      </c>
      <c r="B856" s="123"/>
      <c r="C856" s="130" t="s">
        <v>2286</v>
      </c>
      <c r="D856" s="125" t="s">
        <v>2266</v>
      </c>
      <c r="E856" s="126">
        <v>2003</v>
      </c>
      <c r="F856" s="127"/>
      <c r="G856" s="128"/>
      <c r="I856" s="99">
        <f t="shared" ref="I856:I861" si="176">E856*1.3</f>
        <v>2603.9</v>
      </c>
      <c r="J856" s="100">
        <f t="shared" ref="J856:J861" si="177">(I856-E856)/E856</f>
        <v>0.30000000000000004</v>
      </c>
      <c r="K856" s="121">
        <f t="shared" ref="K856:K861" si="178">+FLOOR(I856,10)</f>
        <v>2600</v>
      </c>
    </row>
    <row r="857" spans="1:11" s="7" customFormat="1" ht="35.1" customHeight="1">
      <c r="A857" s="122" t="s">
        <v>2293</v>
      </c>
      <c r="B857" s="123"/>
      <c r="C857" s="130" t="s">
        <v>2287</v>
      </c>
      <c r="D857" s="125" t="s">
        <v>2266</v>
      </c>
      <c r="E857" s="126">
        <v>2205</v>
      </c>
      <c r="F857" s="127"/>
      <c r="G857" s="128"/>
      <c r="I857" s="99">
        <f t="shared" si="176"/>
        <v>2866.5</v>
      </c>
      <c r="J857" s="100">
        <f t="shared" si="177"/>
        <v>0.3</v>
      </c>
      <c r="K857" s="121">
        <f t="shared" si="178"/>
        <v>2860</v>
      </c>
    </row>
    <row r="858" spans="1:11" s="7" customFormat="1" ht="35.1" customHeight="1">
      <c r="A858" s="122" t="s">
        <v>2294</v>
      </c>
      <c r="B858" s="123"/>
      <c r="C858" s="130" t="s">
        <v>2288</v>
      </c>
      <c r="D858" s="125" t="s">
        <v>2266</v>
      </c>
      <c r="E858" s="126">
        <v>3283</v>
      </c>
      <c r="F858" s="127"/>
      <c r="G858" s="128"/>
      <c r="I858" s="99">
        <f t="shared" si="176"/>
        <v>4267.9000000000005</v>
      </c>
      <c r="J858" s="100">
        <f t="shared" si="177"/>
        <v>0.30000000000000016</v>
      </c>
      <c r="K858" s="121">
        <f t="shared" si="178"/>
        <v>4260</v>
      </c>
    </row>
    <row r="859" spans="1:11" s="7" customFormat="1" ht="35.1" customHeight="1">
      <c r="A859" s="122" t="s">
        <v>2295</v>
      </c>
      <c r="B859" s="123"/>
      <c r="C859" s="130" t="s">
        <v>2289</v>
      </c>
      <c r="D859" s="125" t="s">
        <v>2266</v>
      </c>
      <c r="E859" s="126">
        <v>2525</v>
      </c>
      <c r="F859" s="127"/>
      <c r="G859" s="128"/>
      <c r="I859" s="99">
        <f t="shared" si="176"/>
        <v>3282.5</v>
      </c>
      <c r="J859" s="100">
        <f t="shared" si="177"/>
        <v>0.3</v>
      </c>
      <c r="K859" s="121">
        <f t="shared" si="178"/>
        <v>3280</v>
      </c>
    </row>
    <row r="860" spans="1:11" s="7" customFormat="1" ht="35.1" customHeight="1">
      <c r="A860" s="122" t="s">
        <v>2296</v>
      </c>
      <c r="B860" s="123"/>
      <c r="C860" s="130" t="s">
        <v>2290</v>
      </c>
      <c r="D860" s="125" t="s">
        <v>2266</v>
      </c>
      <c r="E860" s="126">
        <v>3241</v>
      </c>
      <c r="F860" s="127"/>
      <c r="G860" s="128"/>
      <c r="I860" s="99">
        <f t="shared" si="176"/>
        <v>4213.3</v>
      </c>
      <c r="J860" s="100">
        <f t="shared" si="177"/>
        <v>0.30000000000000004</v>
      </c>
      <c r="K860" s="121">
        <f t="shared" si="178"/>
        <v>4210</v>
      </c>
    </row>
    <row r="861" spans="1:11" s="7" customFormat="1" ht="35.1" customHeight="1">
      <c r="A861" s="122" t="s">
        <v>2297</v>
      </c>
      <c r="B861" s="123"/>
      <c r="C861" s="130" t="s">
        <v>2291</v>
      </c>
      <c r="D861" s="125" t="s">
        <v>2266</v>
      </c>
      <c r="E861" s="126">
        <v>3852</v>
      </c>
      <c r="F861" s="127"/>
      <c r="G861" s="128"/>
      <c r="I861" s="99">
        <f t="shared" si="176"/>
        <v>5007.6000000000004</v>
      </c>
      <c r="J861" s="100">
        <f t="shared" si="177"/>
        <v>0.3000000000000001</v>
      </c>
      <c r="K861" s="121">
        <f t="shared" si="178"/>
        <v>5000</v>
      </c>
    </row>
    <row r="862" spans="1:11" s="7" customFormat="1" ht="35.1" customHeight="1">
      <c r="A862" s="122"/>
      <c r="B862" s="123"/>
      <c r="C862" s="124" t="s">
        <v>2298</v>
      </c>
      <c r="D862" s="125"/>
      <c r="E862" s="126"/>
      <c r="F862" s="127"/>
      <c r="G862" s="128"/>
      <c r="I862" s="99"/>
      <c r="J862" s="100"/>
      <c r="K862" s="121"/>
    </row>
    <row r="863" spans="1:11" s="7" customFormat="1" ht="35.1" customHeight="1">
      <c r="A863" s="122">
        <v>1301010</v>
      </c>
      <c r="B863" s="123"/>
      <c r="C863" s="130" t="s">
        <v>2299</v>
      </c>
      <c r="D863" s="125" t="s">
        <v>2220</v>
      </c>
      <c r="E863" s="126">
        <v>606</v>
      </c>
      <c r="F863" s="127"/>
      <c r="G863" s="128"/>
      <c r="I863" s="99">
        <f t="shared" ref="I863:I868" si="179">E863*1.3</f>
        <v>787.80000000000007</v>
      </c>
      <c r="J863" s="100">
        <f t="shared" ref="J863:J868" si="180">(I863-E863)/E863</f>
        <v>0.3000000000000001</v>
      </c>
      <c r="K863" s="121">
        <f t="shared" ref="K863:K868" si="181">+FLOOR(I863,10)</f>
        <v>780</v>
      </c>
    </row>
    <row r="864" spans="1:11" s="7" customFormat="1" ht="35.1" customHeight="1">
      <c r="A864" s="122">
        <v>1301011</v>
      </c>
      <c r="B864" s="123"/>
      <c r="C864" s="130" t="s">
        <v>2300</v>
      </c>
      <c r="D864" s="125" t="s">
        <v>2220</v>
      </c>
      <c r="E864" s="126">
        <v>957</v>
      </c>
      <c r="F864" s="127"/>
      <c r="G864" s="128"/>
      <c r="I864" s="99">
        <f t="shared" si="179"/>
        <v>1244.1000000000001</v>
      </c>
      <c r="J864" s="100">
        <f t="shared" si="180"/>
        <v>0.30000000000000016</v>
      </c>
      <c r="K864" s="121">
        <f t="shared" si="181"/>
        <v>1240</v>
      </c>
    </row>
    <row r="865" spans="1:11" s="7" customFormat="1" ht="35.1" customHeight="1">
      <c r="A865" s="122">
        <v>1301012</v>
      </c>
      <c r="B865" s="123"/>
      <c r="C865" s="130" t="s">
        <v>2301</v>
      </c>
      <c r="D865" s="125" t="s">
        <v>2220</v>
      </c>
      <c r="E865" s="126">
        <v>2714</v>
      </c>
      <c r="F865" s="127"/>
      <c r="G865" s="128"/>
      <c r="I865" s="99">
        <f t="shared" si="179"/>
        <v>3528.2000000000003</v>
      </c>
      <c r="J865" s="100">
        <f t="shared" si="180"/>
        <v>0.3000000000000001</v>
      </c>
      <c r="K865" s="121">
        <f t="shared" si="181"/>
        <v>3520</v>
      </c>
    </row>
    <row r="866" spans="1:11" s="7" customFormat="1" ht="35.1" customHeight="1">
      <c r="A866" s="122">
        <v>1301013</v>
      </c>
      <c r="B866" s="123"/>
      <c r="C866" s="130" t="s">
        <v>2302</v>
      </c>
      <c r="D866" s="125" t="s">
        <v>2220</v>
      </c>
      <c r="E866" s="126">
        <v>1363</v>
      </c>
      <c r="F866" s="127"/>
      <c r="G866" s="128"/>
      <c r="I866" s="99">
        <f t="shared" si="179"/>
        <v>1771.9</v>
      </c>
      <c r="J866" s="100">
        <f t="shared" si="180"/>
        <v>0.30000000000000004</v>
      </c>
      <c r="K866" s="121">
        <f t="shared" si="181"/>
        <v>1770</v>
      </c>
    </row>
    <row r="867" spans="1:11" s="7" customFormat="1" ht="35.1" customHeight="1">
      <c r="A867" s="122">
        <v>1301014</v>
      </c>
      <c r="B867" s="123"/>
      <c r="C867" s="130" t="s">
        <v>2303</v>
      </c>
      <c r="D867" s="125" t="s">
        <v>2220</v>
      </c>
      <c r="E867" s="126">
        <v>2797</v>
      </c>
      <c r="F867" s="127"/>
      <c r="G867" s="128"/>
      <c r="I867" s="99">
        <f t="shared" si="179"/>
        <v>3636.1</v>
      </c>
      <c r="J867" s="100">
        <f t="shared" si="180"/>
        <v>0.3</v>
      </c>
      <c r="K867" s="121">
        <f t="shared" si="181"/>
        <v>3630</v>
      </c>
    </row>
    <row r="868" spans="1:11" s="7" customFormat="1" ht="35.1" customHeight="1">
      <c r="A868" s="122">
        <v>1301015</v>
      </c>
      <c r="B868" s="123"/>
      <c r="C868" s="130" t="s">
        <v>2304</v>
      </c>
      <c r="D868" s="125" t="s">
        <v>2220</v>
      </c>
      <c r="E868" s="126">
        <v>3331</v>
      </c>
      <c r="F868" s="127"/>
      <c r="G868" s="128"/>
      <c r="I868" s="99">
        <f t="shared" si="179"/>
        <v>4330.3</v>
      </c>
      <c r="J868" s="100">
        <f t="shared" si="180"/>
        <v>0.30000000000000004</v>
      </c>
      <c r="K868" s="121">
        <f t="shared" si="181"/>
        <v>4330</v>
      </c>
    </row>
    <row r="869" spans="1:11" s="7" customFormat="1" ht="35.1" customHeight="1">
      <c r="A869" s="122"/>
      <c r="B869" s="123"/>
      <c r="C869" s="124" t="s">
        <v>2263</v>
      </c>
      <c r="D869" s="125"/>
      <c r="E869" s="126"/>
      <c r="F869" s="127"/>
      <c r="G869" s="128"/>
      <c r="I869" s="99"/>
      <c r="J869" s="100"/>
      <c r="K869" s="121"/>
    </row>
    <row r="870" spans="1:11" s="7" customFormat="1" ht="35.1" customHeight="1">
      <c r="A870" s="122" t="s">
        <v>2305</v>
      </c>
      <c r="B870" s="123"/>
      <c r="C870" s="130" t="s">
        <v>2299</v>
      </c>
      <c r="D870" s="125" t="s">
        <v>2306</v>
      </c>
      <c r="E870" s="126">
        <v>1363</v>
      </c>
      <c r="F870" s="127"/>
      <c r="G870" s="128"/>
      <c r="I870" s="99">
        <f t="shared" ref="I870:I885" si="182">E870*1.3</f>
        <v>1771.9</v>
      </c>
      <c r="J870" s="100">
        <f t="shared" ref="J870:J885" si="183">(I870-E870)/E870</f>
        <v>0.30000000000000004</v>
      </c>
      <c r="K870" s="121">
        <f t="shared" ref="K870:K885" si="184">+FLOOR(I870,10)</f>
        <v>1770</v>
      </c>
    </row>
    <row r="871" spans="1:11" s="7" customFormat="1" ht="35.1" customHeight="1">
      <c r="A871" s="122" t="s">
        <v>2307</v>
      </c>
      <c r="B871" s="123"/>
      <c r="C871" s="130" t="s">
        <v>2300</v>
      </c>
      <c r="D871" s="125" t="s">
        <v>2306</v>
      </c>
      <c r="E871" s="126">
        <v>1463</v>
      </c>
      <c r="F871" s="127"/>
      <c r="G871" s="128"/>
      <c r="I871" s="99">
        <f t="shared" si="182"/>
        <v>1901.9</v>
      </c>
      <c r="J871" s="100">
        <f t="shared" si="183"/>
        <v>0.30000000000000004</v>
      </c>
      <c r="K871" s="121">
        <f t="shared" si="184"/>
        <v>1900</v>
      </c>
    </row>
    <row r="872" spans="1:11" s="7" customFormat="1" ht="35.1" customHeight="1">
      <c r="A872" s="122" t="s">
        <v>2308</v>
      </c>
      <c r="B872" s="123"/>
      <c r="C872" s="130" t="s">
        <v>2301</v>
      </c>
      <c r="D872" s="125" t="s">
        <v>2306</v>
      </c>
      <c r="E872" s="126">
        <v>2213</v>
      </c>
      <c r="F872" s="127"/>
      <c r="G872" s="128"/>
      <c r="I872" s="99">
        <f t="shared" si="182"/>
        <v>2876.9</v>
      </c>
      <c r="J872" s="100">
        <f t="shared" si="183"/>
        <v>0.30000000000000004</v>
      </c>
      <c r="K872" s="121">
        <f t="shared" si="184"/>
        <v>2870</v>
      </c>
    </row>
    <row r="873" spans="1:11" s="7" customFormat="1" ht="35.1" customHeight="1">
      <c r="A873" s="122" t="s">
        <v>2309</v>
      </c>
      <c r="B873" s="123"/>
      <c r="C873" s="130" t="s">
        <v>2302</v>
      </c>
      <c r="D873" s="125" t="s">
        <v>2306</v>
      </c>
      <c r="E873" s="126">
        <v>1826</v>
      </c>
      <c r="F873" s="127"/>
      <c r="G873" s="128"/>
      <c r="I873" s="99">
        <f t="shared" si="182"/>
        <v>2373.8000000000002</v>
      </c>
      <c r="J873" s="100">
        <f t="shared" si="183"/>
        <v>0.3000000000000001</v>
      </c>
      <c r="K873" s="121">
        <f t="shared" si="184"/>
        <v>2370</v>
      </c>
    </row>
    <row r="874" spans="1:11" s="7" customFormat="1" ht="35.1" customHeight="1">
      <c r="A874" s="122" t="s">
        <v>2310</v>
      </c>
      <c r="B874" s="123"/>
      <c r="C874" s="130" t="s">
        <v>2303</v>
      </c>
      <c r="D874" s="125" t="s">
        <v>2306</v>
      </c>
      <c r="E874" s="126">
        <v>2400</v>
      </c>
      <c r="F874" s="127"/>
      <c r="G874" s="128"/>
      <c r="I874" s="99">
        <f t="shared" si="182"/>
        <v>3120</v>
      </c>
      <c r="J874" s="100">
        <f t="shared" si="183"/>
        <v>0.3</v>
      </c>
      <c r="K874" s="121">
        <f t="shared" si="184"/>
        <v>3120</v>
      </c>
    </row>
    <row r="875" spans="1:11" s="7" customFormat="1" ht="35.1" customHeight="1">
      <c r="A875" s="122" t="s">
        <v>2311</v>
      </c>
      <c r="B875" s="123"/>
      <c r="C875" s="130" t="s">
        <v>2304</v>
      </c>
      <c r="D875" s="125" t="s">
        <v>2306</v>
      </c>
      <c r="E875" s="126">
        <v>2643</v>
      </c>
      <c r="F875" s="127"/>
      <c r="G875" s="128"/>
      <c r="I875" s="99">
        <f t="shared" si="182"/>
        <v>3435.9</v>
      </c>
      <c r="J875" s="100">
        <f t="shared" si="183"/>
        <v>0.30000000000000004</v>
      </c>
      <c r="K875" s="121">
        <f t="shared" si="184"/>
        <v>3430</v>
      </c>
    </row>
    <row r="876" spans="1:11" s="7" customFormat="1" ht="35.1" customHeight="1">
      <c r="A876" s="122"/>
      <c r="B876" s="123"/>
      <c r="C876" s="124" t="s">
        <v>2312</v>
      </c>
      <c r="D876" s="125"/>
      <c r="E876" s="126"/>
      <c r="F876" s="127"/>
      <c r="G876" s="128"/>
      <c r="I876" s="99"/>
      <c r="J876" s="100"/>
      <c r="K876" s="121"/>
    </row>
    <row r="877" spans="1:11" s="7" customFormat="1" ht="35.1" customHeight="1">
      <c r="A877" s="122">
        <v>130063</v>
      </c>
      <c r="B877" s="123"/>
      <c r="C877" s="130" t="s">
        <v>2313</v>
      </c>
      <c r="D877" s="125" t="s">
        <v>2229</v>
      </c>
      <c r="E877" s="126">
        <v>1183</v>
      </c>
      <c r="F877" s="127"/>
      <c r="G877" s="128"/>
      <c r="I877" s="99">
        <f t="shared" si="182"/>
        <v>1537.9</v>
      </c>
      <c r="J877" s="100">
        <f t="shared" si="183"/>
        <v>0.3000000000000001</v>
      </c>
      <c r="K877" s="121">
        <f t="shared" si="184"/>
        <v>1530</v>
      </c>
    </row>
    <row r="878" spans="1:11" s="7" customFormat="1" ht="35.1" customHeight="1">
      <c r="A878" s="122">
        <v>130062</v>
      </c>
      <c r="B878" s="123"/>
      <c r="C878" s="130" t="s">
        <v>2314</v>
      </c>
      <c r="D878" s="125" t="s">
        <v>2315</v>
      </c>
      <c r="E878" s="126">
        <v>5215</v>
      </c>
      <c r="F878" s="127"/>
      <c r="G878" s="128"/>
      <c r="I878" s="99">
        <f t="shared" si="182"/>
        <v>6779.5</v>
      </c>
      <c r="J878" s="100">
        <f t="shared" si="183"/>
        <v>0.3</v>
      </c>
      <c r="K878" s="121">
        <f t="shared" si="184"/>
        <v>6770</v>
      </c>
    </row>
    <row r="879" spans="1:11" s="7" customFormat="1" ht="35.1" customHeight="1">
      <c r="A879" s="122">
        <v>130061</v>
      </c>
      <c r="B879" s="123"/>
      <c r="C879" s="130" t="s">
        <v>2316</v>
      </c>
      <c r="D879" s="125" t="s">
        <v>2315</v>
      </c>
      <c r="E879" s="126">
        <v>5336</v>
      </c>
      <c r="F879" s="127"/>
      <c r="G879" s="128"/>
      <c r="I879" s="99">
        <f t="shared" si="182"/>
        <v>6936.8</v>
      </c>
      <c r="J879" s="100">
        <f t="shared" si="183"/>
        <v>0.30000000000000004</v>
      </c>
      <c r="K879" s="121">
        <f t="shared" si="184"/>
        <v>6930</v>
      </c>
    </row>
    <row r="880" spans="1:11" s="7" customFormat="1" ht="35.1" customHeight="1">
      <c r="A880" s="122">
        <v>130064</v>
      </c>
      <c r="B880" s="123"/>
      <c r="C880" s="130" t="s">
        <v>2317</v>
      </c>
      <c r="D880" s="125" t="s">
        <v>2315</v>
      </c>
      <c r="E880" s="126">
        <v>6137</v>
      </c>
      <c r="F880" s="127"/>
      <c r="G880" s="128"/>
      <c r="I880" s="99">
        <f t="shared" si="182"/>
        <v>7978.1</v>
      </c>
      <c r="J880" s="100">
        <f t="shared" si="183"/>
        <v>0.30000000000000004</v>
      </c>
      <c r="K880" s="121">
        <f t="shared" si="184"/>
        <v>7970</v>
      </c>
    </row>
    <row r="881" spans="1:11" s="7" customFormat="1" ht="35.1" customHeight="1">
      <c r="A881" s="122">
        <v>130116</v>
      </c>
      <c r="B881" s="123"/>
      <c r="C881" s="130" t="s">
        <v>2318</v>
      </c>
      <c r="D881" s="125" t="s">
        <v>2319</v>
      </c>
      <c r="E881" s="126">
        <v>1637</v>
      </c>
      <c r="F881" s="127"/>
      <c r="G881" s="128"/>
      <c r="I881" s="99">
        <f t="shared" si="182"/>
        <v>2128.1</v>
      </c>
      <c r="J881" s="100">
        <f t="shared" si="183"/>
        <v>0.29999999999999993</v>
      </c>
      <c r="K881" s="121">
        <f t="shared" si="184"/>
        <v>2120</v>
      </c>
    </row>
    <row r="882" spans="1:11" s="7" customFormat="1" ht="35.1" customHeight="1">
      <c r="A882" s="122">
        <v>130117</v>
      </c>
      <c r="B882" s="123"/>
      <c r="C882" s="130" t="s">
        <v>2320</v>
      </c>
      <c r="D882" s="125" t="s">
        <v>2319</v>
      </c>
      <c r="E882" s="126">
        <v>2547</v>
      </c>
      <c r="F882" s="127"/>
      <c r="G882" s="128"/>
      <c r="I882" s="99">
        <f t="shared" si="182"/>
        <v>3311.1</v>
      </c>
      <c r="J882" s="100">
        <f t="shared" si="183"/>
        <v>0.3</v>
      </c>
      <c r="K882" s="121">
        <f t="shared" si="184"/>
        <v>3310</v>
      </c>
    </row>
    <row r="883" spans="1:11" s="7" customFormat="1" ht="35.1" customHeight="1">
      <c r="A883" s="122">
        <v>130118</v>
      </c>
      <c r="B883" s="123"/>
      <c r="C883" s="130" t="s">
        <v>2321</v>
      </c>
      <c r="D883" s="125" t="s">
        <v>2319</v>
      </c>
      <c r="E883" s="126">
        <v>2547</v>
      </c>
      <c r="F883" s="127"/>
      <c r="G883" s="128"/>
      <c r="I883" s="99">
        <f t="shared" si="182"/>
        <v>3311.1</v>
      </c>
      <c r="J883" s="100">
        <f t="shared" si="183"/>
        <v>0.3</v>
      </c>
      <c r="K883" s="121">
        <f t="shared" si="184"/>
        <v>3310</v>
      </c>
    </row>
    <row r="884" spans="1:11" s="7" customFormat="1" ht="35.1" customHeight="1">
      <c r="A884" s="122">
        <v>130119</v>
      </c>
      <c r="B884" s="123"/>
      <c r="C884" s="130" t="s">
        <v>2322</v>
      </c>
      <c r="D884" s="125" t="s">
        <v>2319</v>
      </c>
      <c r="E884" s="126">
        <v>2547</v>
      </c>
      <c r="F884" s="127"/>
      <c r="G884" s="128"/>
      <c r="I884" s="99">
        <f t="shared" si="182"/>
        <v>3311.1</v>
      </c>
      <c r="J884" s="100">
        <f t="shared" si="183"/>
        <v>0.3</v>
      </c>
      <c r="K884" s="121">
        <f t="shared" si="184"/>
        <v>3310</v>
      </c>
    </row>
    <row r="885" spans="1:11" s="7" customFormat="1" ht="35.1" customHeight="1">
      <c r="A885" s="122">
        <v>130120</v>
      </c>
      <c r="B885" s="123"/>
      <c r="C885" s="130" t="s">
        <v>2323</v>
      </c>
      <c r="D885" s="125" t="s">
        <v>2319</v>
      </c>
      <c r="E885" s="126">
        <v>2850</v>
      </c>
      <c r="F885" s="127"/>
      <c r="G885" s="128"/>
      <c r="I885" s="99">
        <f t="shared" si="182"/>
        <v>3705</v>
      </c>
      <c r="J885" s="100">
        <f t="shared" si="183"/>
        <v>0.3</v>
      </c>
      <c r="K885" s="121">
        <f t="shared" si="184"/>
        <v>3700</v>
      </c>
    </row>
    <row r="886" spans="1:11" s="7" customFormat="1" ht="35.1" customHeight="1">
      <c r="A886" s="122"/>
      <c r="B886" s="123"/>
      <c r="C886" s="124" t="s">
        <v>2324</v>
      </c>
      <c r="D886" s="125"/>
      <c r="E886" s="126"/>
      <c r="F886" s="127"/>
      <c r="G886" s="128"/>
      <c r="I886" s="99"/>
      <c r="J886" s="100"/>
      <c r="K886" s="121"/>
    </row>
    <row r="887" spans="1:11" s="7" customFormat="1" ht="35.1" customHeight="1">
      <c r="A887" s="122" t="s">
        <v>2325</v>
      </c>
      <c r="B887" s="123"/>
      <c r="C887" s="130" t="s">
        <v>2326</v>
      </c>
      <c r="D887" s="125" t="s">
        <v>252</v>
      </c>
      <c r="E887" s="126">
        <v>5775</v>
      </c>
      <c r="F887" s="127"/>
      <c r="G887" s="128"/>
      <c r="I887" s="99">
        <f t="shared" ref="I887:I889" si="185">E887*1.3</f>
        <v>7507.5</v>
      </c>
      <c r="J887" s="100">
        <f t="shared" ref="J887:J889" si="186">(I887-E887)/E887</f>
        <v>0.3</v>
      </c>
      <c r="K887" s="121">
        <f t="shared" ref="K887:K889" si="187">+FLOOR(I887,10)</f>
        <v>7500</v>
      </c>
    </row>
    <row r="888" spans="1:11" s="7" customFormat="1" ht="35.1" customHeight="1">
      <c r="A888" s="122" t="s">
        <v>2327</v>
      </c>
      <c r="B888" s="123"/>
      <c r="C888" s="130" t="s">
        <v>2328</v>
      </c>
      <c r="D888" s="125" t="s">
        <v>252</v>
      </c>
      <c r="E888" s="126">
        <v>26565</v>
      </c>
      <c r="F888" s="127"/>
      <c r="G888" s="128"/>
      <c r="I888" s="99">
        <f t="shared" si="185"/>
        <v>34534.5</v>
      </c>
      <c r="J888" s="100">
        <f t="shared" si="186"/>
        <v>0.3</v>
      </c>
      <c r="K888" s="121">
        <f t="shared" si="187"/>
        <v>34530</v>
      </c>
    </row>
    <row r="889" spans="1:11" s="7" customFormat="1" ht="35.1" customHeight="1">
      <c r="A889" s="122" t="s">
        <v>2329</v>
      </c>
      <c r="B889" s="123"/>
      <c r="C889" s="130" t="s">
        <v>2330</v>
      </c>
      <c r="D889" s="125" t="s">
        <v>252</v>
      </c>
      <c r="E889" s="126">
        <v>5775</v>
      </c>
      <c r="F889" s="127"/>
      <c r="G889" s="128"/>
      <c r="I889" s="99">
        <f t="shared" si="185"/>
        <v>7507.5</v>
      </c>
      <c r="J889" s="100">
        <f t="shared" si="186"/>
        <v>0.3</v>
      </c>
      <c r="K889" s="121">
        <f t="shared" si="187"/>
        <v>7500</v>
      </c>
    </row>
    <row r="890" spans="1:11" s="7" customFormat="1" ht="35.1" customHeight="1">
      <c r="A890" s="122"/>
      <c r="B890" s="123"/>
      <c r="C890" s="130" t="s">
        <v>2331</v>
      </c>
      <c r="D890" s="125"/>
      <c r="E890" s="126"/>
      <c r="F890" s="127"/>
      <c r="G890" s="128"/>
      <c r="I890" s="99"/>
      <c r="J890" s="100"/>
      <c r="K890" s="121"/>
    </row>
    <row r="891" spans="1:11" s="7" customFormat="1" ht="35.1" customHeight="1">
      <c r="A891" s="122"/>
      <c r="B891" s="123"/>
      <c r="C891" s="124" t="s">
        <v>2332</v>
      </c>
      <c r="D891" s="125"/>
      <c r="E891" s="126"/>
      <c r="F891" s="127"/>
      <c r="G891" s="128"/>
      <c r="I891" s="99"/>
      <c r="J891" s="100"/>
      <c r="K891" s="121"/>
    </row>
    <row r="892" spans="1:11" s="7" customFormat="1" ht="35.1" customHeight="1">
      <c r="A892" s="122">
        <v>1740001</v>
      </c>
      <c r="B892" s="123"/>
      <c r="C892" s="130" t="s">
        <v>2333</v>
      </c>
      <c r="D892" s="125" t="s">
        <v>16</v>
      </c>
      <c r="E892" s="126">
        <v>8800</v>
      </c>
      <c r="F892" s="127"/>
      <c r="G892" s="128"/>
      <c r="I892" s="99">
        <f t="shared" ref="I892:I895" si="188">E892*1.3</f>
        <v>11440</v>
      </c>
      <c r="J892" s="100">
        <f t="shared" ref="J892:J895" si="189">(I892-E892)/E892</f>
        <v>0.3</v>
      </c>
      <c r="K892" s="121">
        <f t="shared" ref="K892:K895" si="190">+FLOOR(I892,10)</f>
        <v>11440</v>
      </c>
    </row>
    <row r="893" spans="1:11" s="7" customFormat="1" ht="35.1" customHeight="1">
      <c r="A893" s="122">
        <v>1740002</v>
      </c>
      <c r="B893" s="123"/>
      <c r="C893" s="130" t="s">
        <v>2334</v>
      </c>
      <c r="D893" s="125" t="s">
        <v>16</v>
      </c>
      <c r="E893" s="126">
        <v>60500</v>
      </c>
      <c r="F893" s="127"/>
      <c r="G893" s="128"/>
      <c r="I893" s="99">
        <f t="shared" si="188"/>
        <v>78650</v>
      </c>
      <c r="J893" s="100">
        <f t="shared" si="189"/>
        <v>0.3</v>
      </c>
      <c r="K893" s="121">
        <f t="shared" si="190"/>
        <v>78650</v>
      </c>
    </row>
    <row r="894" spans="1:11" s="7" customFormat="1" ht="35.1" customHeight="1">
      <c r="A894" s="122">
        <v>1740003</v>
      </c>
      <c r="B894" s="123"/>
      <c r="C894" s="130" t="s">
        <v>2335</v>
      </c>
      <c r="D894" s="125" t="s">
        <v>16</v>
      </c>
      <c r="E894" s="126">
        <v>74800</v>
      </c>
      <c r="F894" s="127"/>
      <c r="G894" s="128"/>
      <c r="I894" s="99">
        <f t="shared" si="188"/>
        <v>97240</v>
      </c>
      <c r="J894" s="100">
        <f t="shared" si="189"/>
        <v>0.3</v>
      </c>
      <c r="K894" s="121">
        <f t="shared" si="190"/>
        <v>97240</v>
      </c>
    </row>
    <row r="895" spans="1:11" s="7" customFormat="1" ht="35.1" customHeight="1">
      <c r="A895" s="122">
        <v>1740004</v>
      </c>
      <c r="B895" s="123"/>
      <c r="C895" s="130" t="s">
        <v>2336</v>
      </c>
      <c r="D895" s="125" t="s">
        <v>16</v>
      </c>
      <c r="E895" s="126">
        <v>35640</v>
      </c>
      <c r="F895" s="127"/>
      <c r="G895" s="128"/>
      <c r="I895" s="99">
        <f t="shared" si="188"/>
        <v>46332</v>
      </c>
      <c r="J895" s="100">
        <f t="shared" si="189"/>
        <v>0.3</v>
      </c>
      <c r="K895" s="121">
        <f t="shared" si="190"/>
        <v>46330</v>
      </c>
    </row>
    <row r="896" spans="1:11" s="7" customFormat="1" ht="35.1" customHeight="1">
      <c r="A896" s="122">
        <v>1740005</v>
      </c>
      <c r="B896" s="123"/>
      <c r="C896" s="130" t="s">
        <v>2337</v>
      </c>
      <c r="D896" s="125" t="s">
        <v>16</v>
      </c>
      <c r="E896" s="126" t="s">
        <v>2338</v>
      </c>
      <c r="F896" s="127"/>
      <c r="G896" s="128"/>
      <c r="I896" s="99" t="str">
        <f>E896</f>
        <v>POR</v>
      </c>
      <c r="J896" s="100"/>
      <c r="K896" s="121"/>
    </row>
    <row r="897" spans="1:11" s="7" customFormat="1" ht="35.1" customHeight="1">
      <c r="A897" s="122">
        <v>1740006</v>
      </c>
      <c r="B897" s="123"/>
      <c r="C897" s="130" t="s">
        <v>2339</v>
      </c>
      <c r="D897" s="125" t="s">
        <v>16</v>
      </c>
      <c r="E897" s="126">
        <v>49500</v>
      </c>
      <c r="F897" s="127"/>
      <c r="G897" s="128"/>
      <c r="I897" s="99">
        <f t="shared" ref="I897" si="191">E897*1.3</f>
        <v>64350</v>
      </c>
      <c r="J897" s="100">
        <f t="shared" ref="J897" si="192">(I897-E897)/E897</f>
        <v>0.3</v>
      </c>
      <c r="K897" s="121">
        <f t="shared" ref="K897" si="193">+FLOOR(I897,10)</f>
        <v>64350</v>
      </c>
    </row>
    <row r="898" spans="1:11" s="7" customFormat="1" ht="35.1" customHeight="1">
      <c r="A898" s="122">
        <v>1740007</v>
      </c>
      <c r="B898" s="123"/>
      <c r="C898" s="130" t="s">
        <v>2340</v>
      </c>
      <c r="D898" s="125" t="s">
        <v>16</v>
      </c>
      <c r="E898" s="126" t="s">
        <v>2338</v>
      </c>
      <c r="F898" s="127"/>
      <c r="G898" s="128"/>
      <c r="I898" s="99" t="str">
        <f t="shared" ref="I898:I899" si="194">E898</f>
        <v>POR</v>
      </c>
      <c r="J898" s="100"/>
      <c r="K898" s="121"/>
    </row>
    <row r="899" spans="1:11" s="7" customFormat="1" ht="35.1" customHeight="1">
      <c r="A899" s="122">
        <v>1740008</v>
      </c>
      <c r="B899" s="123"/>
      <c r="C899" s="130" t="s">
        <v>2341</v>
      </c>
      <c r="D899" s="125" t="s">
        <v>16</v>
      </c>
      <c r="E899" s="126" t="s">
        <v>2338</v>
      </c>
      <c r="F899" s="127"/>
      <c r="G899" s="128"/>
      <c r="I899" s="99" t="str">
        <f t="shared" si="194"/>
        <v>POR</v>
      </c>
      <c r="J899" s="100"/>
      <c r="K899" s="121"/>
    </row>
    <row r="900" spans="1:11" s="7" customFormat="1" ht="35.1" customHeight="1">
      <c r="A900" s="122">
        <v>1740009</v>
      </c>
      <c r="B900" s="123"/>
      <c r="C900" s="130" t="s">
        <v>2342</v>
      </c>
      <c r="D900" s="125" t="s">
        <v>16</v>
      </c>
      <c r="E900" s="126">
        <v>34100</v>
      </c>
      <c r="F900" s="127"/>
      <c r="G900" s="128"/>
      <c r="I900" s="99">
        <f t="shared" ref="I900:I906" si="195">E900*1.3</f>
        <v>44330</v>
      </c>
      <c r="J900" s="100">
        <f t="shared" ref="J900:J906" si="196">(I900-E900)/E900</f>
        <v>0.3</v>
      </c>
      <c r="K900" s="121">
        <f t="shared" ref="K900:K906" si="197">+FLOOR(I900,10)</f>
        <v>44330</v>
      </c>
    </row>
    <row r="901" spans="1:11" s="7" customFormat="1" ht="35.1" customHeight="1">
      <c r="A901" s="122">
        <v>1740010</v>
      </c>
      <c r="B901" s="123"/>
      <c r="C901" s="130" t="s">
        <v>2343</v>
      </c>
      <c r="D901" s="125" t="s">
        <v>16</v>
      </c>
      <c r="E901" s="126">
        <v>88000</v>
      </c>
      <c r="F901" s="127"/>
      <c r="G901" s="128"/>
      <c r="I901" s="99">
        <f t="shared" si="195"/>
        <v>114400</v>
      </c>
      <c r="J901" s="100">
        <f t="shared" si="196"/>
        <v>0.3</v>
      </c>
      <c r="K901" s="121">
        <f t="shared" si="197"/>
        <v>114400</v>
      </c>
    </row>
    <row r="902" spans="1:11" s="7" customFormat="1" ht="35.1" customHeight="1">
      <c r="A902" s="122">
        <v>1740011</v>
      </c>
      <c r="B902" s="123"/>
      <c r="C902" s="130" t="s">
        <v>2344</v>
      </c>
      <c r="D902" s="125" t="s">
        <v>16</v>
      </c>
      <c r="E902" s="126">
        <v>9350</v>
      </c>
      <c r="F902" s="127"/>
      <c r="G902" s="128"/>
      <c r="I902" s="99">
        <f t="shared" si="195"/>
        <v>12155</v>
      </c>
      <c r="J902" s="100">
        <f t="shared" si="196"/>
        <v>0.3</v>
      </c>
      <c r="K902" s="121">
        <f t="shared" si="197"/>
        <v>12150</v>
      </c>
    </row>
    <row r="903" spans="1:11" s="7" customFormat="1" ht="35.1" customHeight="1">
      <c r="A903" s="122">
        <v>1740012</v>
      </c>
      <c r="B903" s="123"/>
      <c r="C903" s="130" t="s">
        <v>2345</v>
      </c>
      <c r="D903" s="125" t="s">
        <v>16</v>
      </c>
      <c r="E903" s="126">
        <v>10450</v>
      </c>
      <c r="F903" s="127"/>
      <c r="G903" s="128"/>
      <c r="I903" s="99">
        <f t="shared" si="195"/>
        <v>13585</v>
      </c>
      <c r="J903" s="100">
        <f t="shared" si="196"/>
        <v>0.3</v>
      </c>
      <c r="K903" s="121">
        <f t="shared" si="197"/>
        <v>13580</v>
      </c>
    </row>
    <row r="904" spans="1:11" s="7" customFormat="1" ht="35.1" customHeight="1">
      <c r="A904" s="122">
        <v>1740013</v>
      </c>
      <c r="B904" s="123"/>
      <c r="C904" s="130" t="s">
        <v>2346</v>
      </c>
      <c r="D904" s="125" t="s">
        <v>16</v>
      </c>
      <c r="E904" s="126">
        <v>11660</v>
      </c>
      <c r="F904" s="127"/>
      <c r="G904" s="128"/>
      <c r="I904" s="99">
        <f t="shared" si="195"/>
        <v>15158</v>
      </c>
      <c r="J904" s="100">
        <f t="shared" si="196"/>
        <v>0.3</v>
      </c>
      <c r="K904" s="121">
        <f t="shared" si="197"/>
        <v>15150</v>
      </c>
    </row>
    <row r="905" spans="1:11" s="7" customFormat="1" ht="35.1" customHeight="1">
      <c r="A905" s="122">
        <v>1740014</v>
      </c>
      <c r="B905" s="123"/>
      <c r="C905" s="130" t="s">
        <v>2347</v>
      </c>
      <c r="D905" s="125" t="s">
        <v>16</v>
      </c>
      <c r="E905" s="126">
        <v>15950</v>
      </c>
      <c r="F905" s="127"/>
      <c r="G905" s="128"/>
      <c r="I905" s="99">
        <f t="shared" si="195"/>
        <v>20735</v>
      </c>
      <c r="J905" s="100">
        <f t="shared" si="196"/>
        <v>0.3</v>
      </c>
      <c r="K905" s="121">
        <f t="shared" si="197"/>
        <v>20730</v>
      </c>
    </row>
    <row r="906" spans="1:11" s="7" customFormat="1" ht="35.1" customHeight="1">
      <c r="A906" s="122">
        <v>17400015</v>
      </c>
      <c r="B906" s="123"/>
      <c r="C906" s="130" t="s">
        <v>2348</v>
      </c>
      <c r="D906" s="125" t="s">
        <v>16</v>
      </c>
      <c r="E906" s="126">
        <v>11500</v>
      </c>
      <c r="F906" s="127"/>
      <c r="G906" s="128"/>
      <c r="I906" s="99">
        <f t="shared" si="195"/>
        <v>14950</v>
      </c>
      <c r="J906" s="100">
        <f t="shared" si="196"/>
        <v>0.3</v>
      </c>
      <c r="K906" s="121">
        <f t="shared" si="197"/>
        <v>14950</v>
      </c>
    </row>
    <row r="907" spans="1:11" ht="43.5" customHeight="1">
      <c r="A907" s="50"/>
      <c r="B907" s="19"/>
      <c r="C907" s="20" t="s">
        <v>1581</v>
      </c>
      <c r="D907" s="50"/>
      <c r="E907" s="108"/>
      <c r="F907" s="21"/>
      <c r="G907" s="51"/>
      <c r="J907" s="100"/>
      <c r="K907" s="121"/>
    </row>
    <row r="908" spans="1:11" ht="20.100000000000001" customHeight="1">
      <c r="A908" s="50"/>
      <c r="B908" s="19"/>
      <c r="C908" s="20" t="s">
        <v>1582</v>
      </c>
      <c r="D908" s="50"/>
      <c r="E908" s="108"/>
      <c r="F908" s="21"/>
      <c r="G908" s="51"/>
      <c r="J908" s="100"/>
      <c r="K908" s="121"/>
    </row>
    <row r="909" spans="1:11" ht="35.1" customHeight="1">
      <c r="A909" s="56" t="s">
        <v>1583</v>
      </c>
      <c r="B909" s="49" t="s">
        <v>1584</v>
      </c>
      <c r="C909" s="31" t="s">
        <v>1585</v>
      </c>
      <c r="D909" s="50" t="s">
        <v>252</v>
      </c>
      <c r="E909" s="108">
        <v>15879.75</v>
      </c>
      <c r="F909" s="21">
        <v>90272000</v>
      </c>
      <c r="G909" s="51">
        <v>0.18</v>
      </c>
      <c r="I909" s="99">
        <f>15880*1.3</f>
        <v>20644</v>
      </c>
      <c r="J909" s="101">
        <f t="shared" si="121"/>
        <v>0.30002046631716495</v>
      </c>
      <c r="K909" s="121">
        <f t="shared" ref="K909:K911" si="198">+FLOOR(I909,10)</f>
        <v>20640</v>
      </c>
    </row>
    <row r="910" spans="1:11" ht="35.1" customHeight="1">
      <c r="A910" s="56" t="s">
        <v>1586</v>
      </c>
      <c r="B910" s="49" t="s">
        <v>1587</v>
      </c>
      <c r="C910" s="31" t="s">
        <v>1588</v>
      </c>
      <c r="D910" s="50" t="s">
        <v>252</v>
      </c>
      <c r="E910" s="108">
        <v>56120</v>
      </c>
      <c r="F910" s="21">
        <v>90272000</v>
      </c>
      <c r="G910" s="51">
        <v>0.18</v>
      </c>
      <c r="I910" s="99">
        <f>56120*1.3</f>
        <v>72956</v>
      </c>
      <c r="J910" s="101">
        <f t="shared" si="121"/>
        <v>0.3</v>
      </c>
      <c r="K910" s="121">
        <f t="shared" si="198"/>
        <v>72950</v>
      </c>
    </row>
    <row r="911" spans="1:11" ht="35.1" customHeight="1">
      <c r="A911" s="56" t="s">
        <v>1589</v>
      </c>
      <c r="B911" s="49" t="s">
        <v>1590</v>
      </c>
      <c r="C911" s="31" t="s">
        <v>1591</v>
      </c>
      <c r="D911" s="50" t="s">
        <v>252</v>
      </c>
      <c r="E911" s="108">
        <v>71589.5</v>
      </c>
      <c r="F911" s="21">
        <v>90272000</v>
      </c>
      <c r="G911" s="51">
        <v>0.18</v>
      </c>
      <c r="I911" s="99">
        <v>93066.35</v>
      </c>
      <c r="J911" s="101">
        <f t="shared" si="121"/>
        <v>0.3000000000000001</v>
      </c>
      <c r="K911" s="121">
        <f t="shared" si="198"/>
        <v>93060</v>
      </c>
    </row>
    <row r="912" spans="1:11" ht="20.100000000000001" customHeight="1">
      <c r="A912" s="56"/>
      <c r="B912" s="19"/>
      <c r="C912" s="29" t="s">
        <v>1592</v>
      </c>
      <c r="D912" s="50"/>
      <c r="E912" s="108"/>
      <c r="F912" s="21"/>
      <c r="G912" s="51"/>
      <c r="J912" s="100"/>
      <c r="K912" s="121"/>
    </row>
    <row r="913" spans="1:12" ht="21.75" customHeight="1">
      <c r="A913" s="48" t="s">
        <v>1593</v>
      </c>
      <c r="B913" s="57" t="s">
        <v>1594</v>
      </c>
      <c r="C913" s="23" t="s">
        <v>1595</v>
      </c>
      <c r="D913" s="59" t="s">
        <v>252</v>
      </c>
      <c r="E913" s="110">
        <v>402500</v>
      </c>
      <c r="F913" s="21">
        <v>84198990</v>
      </c>
      <c r="G913" s="51">
        <v>0.18</v>
      </c>
      <c r="I913" s="99">
        <f>402500*1.1</f>
        <v>442750.00000000006</v>
      </c>
      <c r="J913" s="101">
        <f t="shared" si="121"/>
        <v>0.10000000000000014</v>
      </c>
      <c r="K913" s="121">
        <f>+FLOOR(I913,10)</f>
        <v>442750</v>
      </c>
    </row>
    <row r="914" spans="1:12" ht="20.100000000000001" customHeight="1">
      <c r="A914" s="50"/>
      <c r="B914" s="19"/>
      <c r="C914" s="20" t="s">
        <v>1596</v>
      </c>
      <c r="D914" s="50"/>
      <c r="E914" s="108"/>
      <c r="F914" s="21"/>
      <c r="G914" s="51"/>
      <c r="J914" s="100"/>
      <c r="K914" s="121"/>
    </row>
    <row r="915" spans="1:12" ht="35.1" customHeight="1">
      <c r="A915" s="56" t="s">
        <v>1597</v>
      </c>
      <c r="B915" s="49" t="s">
        <v>1598</v>
      </c>
      <c r="C915" s="31" t="s">
        <v>1599</v>
      </c>
      <c r="D915" s="50" t="s">
        <v>252</v>
      </c>
      <c r="E915" s="108">
        <v>205999.6</v>
      </c>
      <c r="F915" s="21">
        <v>84198990</v>
      </c>
      <c r="G915" s="51">
        <v>0.18</v>
      </c>
      <c r="I915" s="99">
        <v>226599.56000000003</v>
      </c>
      <c r="J915" s="100">
        <f t="shared" si="121"/>
        <v>0.1000000000000001</v>
      </c>
      <c r="K915" s="121">
        <f t="shared" ref="K915:K919" si="199">+FLOOR(I915,10)</f>
        <v>226590</v>
      </c>
      <c r="L915" s="3" t="s">
        <v>1600</v>
      </c>
    </row>
    <row r="916" spans="1:12" ht="35.1" customHeight="1">
      <c r="A916" s="56" t="s">
        <v>1601</v>
      </c>
      <c r="B916" s="49" t="s">
        <v>1602</v>
      </c>
      <c r="C916" s="31" t="s">
        <v>1603</v>
      </c>
      <c r="D916" s="50" t="s">
        <v>252</v>
      </c>
      <c r="E916" s="108">
        <v>173379.75</v>
      </c>
      <c r="F916" s="21">
        <v>84198990</v>
      </c>
      <c r="G916" s="51">
        <v>0.18</v>
      </c>
      <c r="I916" s="99">
        <v>190717.72500000001</v>
      </c>
      <c r="J916" s="100">
        <f t="shared" si="121"/>
        <v>0.10000000000000003</v>
      </c>
      <c r="K916" s="121">
        <f t="shared" si="199"/>
        <v>190710</v>
      </c>
      <c r="L916" s="3" t="s">
        <v>1600</v>
      </c>
    </row>
    <row r="917" spans="1:12" ht="35.1" customHeight="1">
      <c r="A917" s="56" t="s">
        <v>1604</v>
      </c>
      <c r="B917" s="49" t="s">
        <v>1605</v>
      </c>
      <c r="C917" s="31" t="s">
        <v>1606</v>
      </c>
      <c r="D917" s="50" t="s">
        <v>252</v>
      </c>
      <c r="E917" s="108">
        <v>141409.70000000001</v>
      </c>
      <c r="F917" s="21">
        <v>84198990</v>
      </c>
      <c r="G917" s="51">
        <v>0.18</v>
      </c>
      <c r="I917" s="99">
        <v>183832.61000000002</v>
      </c>
      <c r="J917" s="101">
        <f t="shared" si="121"/>
        <v>0.3</v>
      </c>
      <c r="K917" s="121">
        <f t="shared" si="199"/>
        <v>183830</v>
      </c>
      <c r="L917" s="3" t="s">
        <v>1600</v>
      </c>
    </row>
    <row r="918" spans="1:12" ht="35.1" customHeight="1">
      <c r="A918" s="56" t="s">
        <v>1607</v>
      </c>
      <c r="B918" s="49" t="s">
        <v>1608</v>
      </c>
      <c r="C918" s="31" t="s">
        <v>1609</v>
      </c>
      <c r="D918" s="50" t="s">
        <v>252</v>
      </c>
      <c r="E918" s="108">
        <v>71980.2</v>
      </c>
      <c r="F918" s="21">
        <v>84198990</v>
      </c>
      <c r="G918" s="51">
        <v>0.18</v>
      </c>
      <c r="I918" s="99">
        <v>79178.22</v>
      </c>
      <c r="J918" s="100">
        <f t="shared" si="121"/>
        <v>0.10000000000000006</v>
      </c>
      <c r="K918" s="121">
        <f t="shared" si="199"/>
        <v>79170</v>
      </c>
      <c r="L918" s="3" t="s">
        <v>1600</v>
      </c>
    </row>
    <row r="919" spans="1:12" ht="35.1" customHeight="1">
      <c r="A919" s="56" t="s">
        <v>1610</v>
      </c>
      <c r="B919" s="49" t="s">
        <v>1611</v>
      </c>
      <c r="C919" s="31" t="s">
        <v>1612</v>
      </c>
      <c r="D919" s="50" t="s">
        <v>252</v>
      </c>
      <c r="E919" s="108">
        <v>16930</v>
      </c>
      <c r="F919" s="21">
        <v>84198990</v>
      </c>
      <c r="G919" s="51">
        <v>0.18</v>
      </c>
      <c r="I919" s="99">
        <v>30474</v>
      </c>
      <c r="J919" s="101">
        <f t="shared" si="121"/>
        <v>0.8</v>
      </c>
      <c r="K919" s="121">
        <f t="shared" si="199"/>
        <v>30470</v>
      </c>
    </row>
    <row r="920" spans="1:12" ht="20.100000000000001" customHeight="1">
      <c r="A920" s="50"/>
      <c r="B920" s="19"/>
      <c r="C920" s="20" t="s">
        <v>1613</v>
      </c>
      <c r="D920" s="50"/>
      <c r="E920" s="108"/>
      <c r="F920" s="21"/>
      <c r="G920" s="51"/>
      <c r="J920" s="100"/>
      <c r="K920" s="121"/>
    </row>
    <row r="921" spans="1:12" ht="35.1" customHeight="1">
      <c r="A921" s="56" t="s">
        <v>1614</v>
      </c>
      <c r="B921" s="49" t="s">
        <v>1615</v>
      </c>
      <c r="C921" s="31" t="s">
        <v>1616</v>
      </c>
      <c r="D921" s="50" t="s">
        <v>252</v>
      </c>
      <c r="E921" s="108">
        <v>98900</v>
      </c>
      <c r="F921" s="21">
        <v>90272000</v>
      </c>
      <c r="G921" s="51">
        <v>0.18</v>
      </c>
      <c r="I921" s="99">
        <v>118680</v>
      </c>
      <c r="J921" s="101">
        <f t="shared" si="121"/>
        <v>0.2</v>
      </c>
      <c r="K921" s="121">
        <f t="shared" ref="K921:K923" si="200">+FLOOR(I921,10)</f>
        <v>118680</v>
      </c>
    </row>
    <row r="922" spans="1:12" s="7" customFormat="1" ht="35.1" customHeight="1">
      <c r="A922" s="56" t="s">
        <v>1617</v>
      </c>
      <c r="B922" s="49" t="s">
        <v>1618</v>
      </c>
      <c r="C922" s="31" t="s">
        <v>1603</v>
      </c>
      <c r="D922" s="50" t="s">
        <v>252</v>
      </c>
      <c r="E922" s="108">
        <v>105800</v>
      </c>
      <c r="F922" s="21">
        <v>90272000</v>
      </c>
      <c r="G922" s="51">
        <v>0.18</v>
      </c>
      <c r="I922" s="99">
        <v>126960</v>
      </c>
      <c r="J922" s="101">
        <f t="shared" si="121"/>
        <v>0.2</v>
      </c>
      <c r="K922" s="121">
        <f t="shared" si="200"/>
        <v>126960</v>
      </c>
    </row>
    <row r="923" spans="1:12" s="7" customFormat="1" ht="35.1" customHeight="1">
      <c r="A923" s="56" t="s">
        <v>1619</v>
      </c>
      <c r="B923" s="49" t="s">
        <v>1620</v>
      </c>
      <c r="C923" s="31" t="s">
        <v>1621</v>
      </c>
      <c r="D923" s="50" t="s">
        <v>252</v>
      </c>
      <c r="E923" s="108">
        <v>34500</v>
      </c>
      <c r="F923" s="21">
        <v>90272000</v>
      </c>
      <c r="G923" s="51">
        <v>0.18</v>
      </c>
      <c r="I923" s="99">
        <v>41400</v>
      </c>
      <c r="J923" s="101">
        <f t="shared" si="121"/>
        <v>0.2</v>
      </c>
      <c r="K923" s="121">
        <f t="shared" si="200"/>
        <v>41400</v>
      </c>
    </row>
    <row r="924" spans="1:12" s="7" customFormat="1" ht="20.100000000000001" customHeight="1">
      <c r="A924" s="50"/>
      <c r="B924" s="19"/>
      <c r="C924" s="20" t="s">
        <v>1622</v>
      </c>
      <c r="D924" s="50"/>
      <c r="E924" s="108"/>
      <c r="F924" s="21"/>
      <c r="G924" s="51"/>
      <c r="J924" s="100"/>
      <c r="K924" s="121"/>
    </row>
    <row r="925" spans="1:12" s="7" customFormat="1" ht="35.1" customHeight="1">
      <c r="A925" s="56" t="s">
        <v>1623</v>
      </c>
      <c r="B925" s="49" t="s">
        <v>1624</v>
      </c>
      <c r="C925" s="31" t="s">
        <v>1625</v>
      </c>
      <c r="D925" s="50" t="s">
        <v>252</v>
      </c>
      <c r="E925" s="108">
        <v>50920</v>
      </c>
      <c r="F925" s="21">
        <v>90272000</v>
      </c>
      <c r="G925" s="51">
        <v>0.18</v>
      </c>
      <c r="I925" s="99">
        <v>56012.000000000007</v>
      </c>
      <c r="J925" s="100">
        <f t="shared" si="121"/>
        <v>0.10000000000000014</v>
      </c>
      <c r="K925" s="121">
        <f t="shared" ref="K925:K927" si="201">+FLOOR(I925,10)</f>
        <v>56010</v>
      </c>
    </row>
    <row r="926" spans="1:12" s="7" customFormat="1" ht="35.1" customHeight="1">
      <c r="A926" s="56" t="s">
        <v>1626</v>
      </c>
      <c r="B926" s="49" t="s">
        <v>1627</v>
      </c>
      <c r="C926" s="31" t="s">
        <v>1628</v>
      </c>
      <c r="D926" s="50" t="s">
        <v>252</v>
      </c>
      <c r="E926" s="108">
        <v>19440</v>
      </c>
      <c r="F926" s="21">
        <v>90272000</v>
      </c>
      <c r="G926" s="51">
        <v>0.18</v>
      </c>
      <c r="I926" s="99">
        <v>21384</v>
      </c>
      <c r="J926" s="100">
        <f t="shared" si="121"/>
        <v>0.1</v>
      </c>
      <c r="K926" s="121">
        <f t="shared" si="201"/>
        <v>21380</v>
      </c>
    </row>
    <row r="927" spans="1:12" s="7" customFormat="1" ht="35.1" customHeight="1">
      <c r="A927" s="56" t="s">
        <v>1629</v>
      </c>
      <c r="B927" s="49" t="s">
        <v>1630</v>
      </c>
      <c r="C927" s="31" t="s">
        <v>1631</v>
      </c>
      <c r="D927" s="50" t="s">
        <v>252</v>
      </c>
      <c r="E927" s="108">
        <v>28669.5</v>
      </c>
      <c r="F927" s="21">
        <v>90272000</v>
      </c>
      <c r="G927" s="51">
        <v>0.18</v>
      </c>
      <c r="I927" s="99">
        <v>31536.450000000004</v>
      </c>
      <c r="J927" s="100">
        <f t="shared" si="121"/>
        <v>0.10000000000000016</v>
      </c>
      <c r="K927" s="121">
        <f t="shared" si="201"/>
        <v>31530</v>
      </c>
    </row>
    <row r="928" spans="1:12" s="7" customFormat="1" ht="20.100000000000001" customHeight="1">
      <c r="A928" s="50"/>
      <c r="B928" s="19"/>
      <c r="C928" s="20" t="s">
        <v>1632</v>
      </c>
      <c r="D928" s="50"/>
      <c r="E928" s="108"/>
      <c r="F928" s="21"/>
      <c r="G928" s="51"/>
      <c r="J928" s="100"/>
      <c r="K928" s="121"/>
    </row>
    <row r="929" spans="1:11" s="7" customFormat="1" ht="35.1" customHeight="1">
      <c r="A929" s="56" t="s">
        <v>1633</v>
      </c>
      <c r="B929" s="49" t="s">
        <v>1634</v>
      </c>
      <c r="C929" s="31" t="s">
        <v>1635</v>
      </c>
      <c r="D929" s="50" t="s">
        <v>252</v>
      </c>
      <c r="E929" s="108">
        <v>11539.5</v>
      </c>
      <c r="F929" s="21">
        <v>90272000</v>
      </c>
      <c r="G929" s="51">
        <v>0.18</v>
      </c>
      <c r="I929" s="99">
        <v>12693.45</v>
      </c>
      <c r="J929" s="100">
        <f t="shared" si="121"/>
        <v>0.10000000000000006</v>
      </c>
      <c r="K929" s="121">
        <f>+FLOOR(I929,10)</f>
        <v>12690</v>
      </c>
    </row>
    <row r="930" spans="1:11" s="7" customFormat="1" ht="20.100000000000001" customHeight="1">
      <c r="A930" s="50"/>
      <c r="B930" s="19"/>
      <c r="C930" s="20" t="s">
        <v>1636</v>
      </c>
      <c r="D930" s="50"/>
      <c r="E930" s="108"/>
      <c r="F930" s="63"/>
      <c r="G930" s="51"/>
      <c r="J930" s="100"/>
      <c r="K930" s="121"/>
    </row>
    <row r="931" spans="1:11" s="7" customFormat="1" ht="20.100000000000001" customHeight="1">
      <c r="A931" s="50"/>
      <c r="B931" s="19"/>
      <c r="C931" s="20" t="s">
        <v>1637</v>
      </c>
      <c r="D931" s="50"/>
      <c r="E931" s="108"/>
      <c r="F931" s="63"/>
      <c r="G931" s="51"/>
      <c r="J931" s="100"/>
      <c r="K931" s="121"/>
    </row>
    <row r="932" spans="1:11" s="7" customFormat="1" ht="35.1" customHeight="1">
      <c r="A932" s="56" t="s">
        <v>1638</v>
      </c>
      <c r="B932" s="49" t="s">
        <v>1639</v>
      </c>
      <c r="C932" s="31" t="s">
        <v>1640</v>
      </c>
      <c r="D932" s="50" t="s">
        <v>252</v>
      </c>
      <c r="E932" s="108">
        <v>27650</v>
      </c>
      <c r="F932" s="21">
        <v>85143090</v>
      </c>
      <c r="G932" s="51">
        <v>0.18</v>
      </c>
      <c r="I932" s="99">
        <v>35945</v>
      </c>
      <c r="J932" s="101">
        <f t="shared" si="121"/>
        <v>0.3</v>
      </c>
      <c r="K932" s="121">
        <f t="shared" ref="K932:K934" si="202">+FLOOR(I932,10)</f>
        <v>35940</v>
      </c>
    </row>
    <row r="933" spans="1:11" s="7" customFormat="1" ht="35.1" customHeight="1">
      <c r="A933" s="56" t="s">
        <v>1641</v>
      </c>
      <c r="B933" s="49" t="s">
        <v>1642</v>
      </c>
      <c r="C933" s="31" t="s">
        <v>1643</v>
      </c>
      <c r="D933" s="50" t="s">
        <v>252</v>
      </c>
      <c r="E933" s="108">
        <v>32730</v>
      </c>
      <c r="F933" s="21">
        <v>85143090</v>
      </c>
      <c r="G933" s="51">
        <v>0.18</v>
      </c>
      <c r="I933" s="99">
        <v>36003</v>
      </c>
      <c r="J933" s="100">
        <f t="shared" si="121"/>
        <v>0.1</v>
      </c>
      <c r="K933" s="121">
        <f t="shared" si="202"/>
        <v>36000</v>
      </c>
    </row>
    <row r="934" spans="1:11" s="7" customFormat="1" ht="35.1" customHeight="1">
      <c r="A934" s="56" t="s">
        <v>1644</v>
      </c>
      <c r="B934" s="49" t="s">
        <v>1645</v>
      </c>
      <c r="C934" s="31" t="s">
        <v>1646</v>
      </c>
      <c r="D934" s="50" t="s">
        <v>252</v>
      </c>
      <c r="E934" s="108">
        <v>40670</v>
      </c>
      <c r="F934" s="21">
        <v>85143090</v>
      </c>
      <c r="G934" s="51">
        <v>0.18</v>
      </c>
      <c r="I934" s="99">
        <v>44737</v>
      </c>
      <c r="J934" s="100">
        <f t="shared" si="121"/>
        <v>0.1</v>
      </c>
      <c r="K934" s="121">
        <f t="shared" si="202"/>
        <v>44730</v>
      </c>
    </row>
    <row r="935" spans="1:11" s="7" customFormat="1" ht="20.100000000000001" customHeight="1">
      <c r="A935" s="50"/>
      <c r="B935" s="19"/>
      <c r="C935" s="20" t="s">
        <v>1647</v>
      </c>
      <c r="D935" s="50"/>
      <c r="E935" s="108"/>
      <c r="F935" s="21"/>
      <c r="G935" s="51"/>
      <c r="J935" s="100"/>
      <c r="K935" s="121"/>
    </row>
    <row r="936" spans="1:11" s="7" customFormat="1" ht="35.1" customHeight="1">
      <c r="A936" s="56" t="s">
        <v>1648</v>
      </c>
      <c r="B936" s="49" t="s">
        <v>1649</v>
      </c>
      <c r="C936" s="31" t="s">
        <v>1650</v>
      </c>
      <c r="D936" s="50" t="s">
        <v>252</v>
      </c>
      <c r="E936" s="108">
        <v>125580</v>
      </c>
      <c r="F936" s="21">
        <v>90272000</v>
      </c>
      <c r="G936" s="51">
        <v>0.18</v>
      </c>
      <c r="I936" s="99">
        <v>138138</v>
      </c>
      <c r="J936" s="100">
        <f t="shared" ref="J936:J999" si="203">(I936-E936)/E936</f>
        <v>0.1</v>
      </c>
      <c r="K936" s="121">
        <f t="shared" ref="K936:K939" si="204">+FLOOR(I936,10)</f>
        <v>138130</v>
      </c>
    </row>
    <row r="937" spans="1:11" s="7" customFormat="1" ht="35.1" customHeight="1">
      <c r="A937" s="56" t="s">
        <v>1651</v>
      </c>
      <c r="B937" s="49" t="s">
        <v>1652</v>
      </c>
      <c r="C937" s="31" t="s">
        <v>1653</v>
      </c>
      <c r="D937" s="50" t="s">
        <v>252</v>
      </c>
      <c r="E937" s="108">
        <v>173420</v>
      </c>
      <c r="F937" s="21">
        <v>90272000</v>
      </c>
      <c r="G937" s="51">
        <v>0.18</v>
      </c>
      <c r="I937" s="99">
        <v>190762.00000000003</v>
      </c>
      <c r="J937" s="100">
        <f t="shared" si="203"/>
        <v>0.10000000000000017</v>
      </c>
      <c r="K937" s="121">
        <f t="shared" si="204"/>
        <v>190760</v>
      </c>
    </row>
    <row r="938" spans="1:11" s="7" customFormat="1" ht="35.1" customHeight="1">
      <c r="A938" s="56" t="s">
        <v>1654</v>
      </c>
      <c r="B938" s="49" t="s">
        <v>1655</v>
      </c>
      <c r="C938" s="31" t="s">
        <v>1656</v>
      </c>
      <c r="D938" s="50" t="s">
        <v>252</v>
      </c>
      <c r="E938" s="108">
        <v>27210</v>
      </c>
      <c r="F938" s="21">
        <v>90272000</v>
      </c>
      <c r="G938" s="51">
        <v>0.18</v>
      </c>
      <c r="I938" s="99">
        <v>32652</v>
      </c>
      <c r="J938" s="101">
        <f t="shared" si="203"/>
        <v>0.2</v>
      </c>
      <c r="K938" s="121">
        <f t="shared" si="204"/>
        <v>32650</v>
      </c>
    </row>
    <row r="939" spans="1:11" s="7" customFormat="1" ht="35.1" customHeight="1">
      <c r="A939" s="56" t="s">
        <v>1657</v>
      </c>
      <c r="B939" s="49" t="s">
        <v>1658</v>
      </c>
      <c r="C939" s="31" t="s">
        <v>1659</v>
      </c>
      <c r="D939" s="50" t="s">
        <v>252</v>
      </c>
      <c r="E939" s="108">
        <v>225750</v>
      </c>
      <c r="F939" s="21">
        <v>90272000</v>
      </c>
      <c r="G939" s="51">
        <v>0.18</v>
      </c>
      <c r="I939" s="99">
        <v>248325.00000000003</v>
      </c>
      <c r="J939" s="100">
        <f t="shared" si="203"/>
        <v>0.10000000000000013</v>
      </c>
      <c r="K939" s="121">
        <f t="shared" si="204"/>
        <v>248320</v>
      </c>
    </row>
    <row r="940" spans="1:11" s="7" customFormat="1" ht="20.100000000000001" customHeight="1">
      <c r="A940" s="50"/>
      <c r="B940" s="19"/>
      <c r="C940" s="20" t="s">
        <v>1660</v>
      </c>
      <c r="D940" s="50"/>
      <c r="E940" s="108"/>
      <c r="F940" s="21"/>
      <c r="G940" s="51"/>
      <c r="J940" s="100"/>
      <c r="K940" s="121"/>
    </row>
    <row r="941" spans="1:11" s="33" customFormat="1" ht="35.1" customHeight="1">
      <c r="A941" s="56" t="s">
        <v>1661</v>
      </c>
      <c r="B941" s="49" t="s">
        <v>1662</v>
      </c>
      <c r="C941" s="31" t="s">
        <v>1663</v>
      </c>
      <c r="D941" s="50" t="s">
        <v>252</v>
      </c>
      <c r="E941" s="108">
        <v>2219.5</v>
      </c>
      <c r="F941" s="21">
        <v>90272000</v>
      </c>
      <c r="G941" s="51">
        <v>0.18</v>
      </c>
      <c r="I941" s="99">
        <v>2885.35</v>
      </c>
      <c r="J941" s="101">
        <f t="shared" si="203"/>
        <v>0.29999999999999993</v>
      </c>
      <c r="K941" s="121">
        <f t="shared" ref="K941:K942" si="205">+FLOOR(I941,10)</f>
        <v>2880</v>
      </c>
    </row>
    <row r="942" spans="1:11" s="33" customFormat="1" ht="35.1" customHeight="1">
      <c r="A942" s="56" t="s">
        <v>1664</v>
      </c>
      <c r="B942" s="49" t="s">
        <v>1665</v>
      </c>
      <c r="C942" s="31" t="s">
        <v>1666</v>
      </c>
      <c r="D942" s="50" t="s">
        <v>252</v>
      </c>
      <c r="E942" s="108">
        <v>3410</v>
      </c>
      <c r="F942" s="21">
        <v>90272000</v>
      </c>
      <c r="G942" s="51">
        <v>0.18</v>
      </c>
      <c r="I942" s="99">
        <v>3751.0000000000005</v>
      </c>
      <c r="J942" s="100">
        <f t="shared" si="203"/>
        <v>0.10000000000000013</v>
      </c>
      <c r="K942" s="121">
        <f t="shared" si="205"/>
        <v>3750</v>
      </c>
    </row>
    <row r="943" spans="1:11" s="7" customFormat="1" ht="20.100000000000001" customHeight="1">
      <c r="A943" s="50"/>
      <c r="B943" s="19"/>
      <c r="C943" s="20" t="s">
        <v>1667</v>
      </c>
      <c r="D943" s="50"/>
      <c r="E943" s="108"/>
      <c r="F943" s="21"/>
      <c r="G943" s="51"/>
      <c r="J943" s="100"/>
      <c r="K943" s="121"/>
    </row>
    <row r="944" spans="1:11" s="7" customFormat="1" ht="35.1" customHeight="1">
      <c r="A944" s="56" t="s">
        <v>1668</v>
      </c>
      <c r="B944" s="49" t="s">
        <v>1669</v>
      </c>
      <c r="C944" s="31" t="s">
        <v>1670</v>
      </c>
      <c r="D944" s="50" t="s">
        <v>252</v>
      </c>
      <c r="E944" s="108">
        <v>57130</v>
      </c>
      <c r="F944" s="21">
        <v>90272000</v>
      </c>
      <c r="G944" s="51">
        <v>0.18</v>
      </c>
      <c r="I944" s="99">
        <v>62843.000000000007</v>
      </c>
      <c r="J944" s="100">
        <f t="shared" si="203"/>
        <v>0.10000000000000013</v>
      </c>
      <c r="K944" s="121">
        <f>+FLOOR(I944,10)</f>
        <v>62840</v>
      </c>
    </row>
    <row r="945" spans="1:12" s="7" customFormat="1" ht="20.100000000000001" customHeight="1">
      <c r="A945" s="50"/>
      <c r="B945" s="19"/>
      <c r="C945" s="20" t="s">
        <v>1671</v>
      </c>
      <c r="D945" s="50"/>
      <c r="E945" s="108"/>
      <c r="F945" s="21"/>
      <c r="G945" s="51"/>
      <c r="J945" s="100"/>
      <c r="K945" s="121"/>
    </row>
    <row r="946" spans="1:12" s="7" customFormat="1" ht="35.1" customHeight="1">
      <c r="A946" s="56" t="s">
        <v>1672</v>
      </c>
      <c r="B946" s="49" t="s">
        <v>1673</v>
      </c>
      <c r="C946" s="31" t="s">
        <v>1671</v>
      </c>
      <c r="D946" s="50" t="s">
        <v>252</v>
      </c>
      <c r="E946" s="108">
        <v>44850</v>
      </c>
      <c r="F946" s="21">
        <v>90272000</v>
      </c>
      <c r="G946" s="51">
        <v>0.18</v>
      </c>
      <c r="I946" s="99">
        <v>49335.000000000007</v>
      </c>
      <c r="J946" s="100">
        <f t="shared" si="203"/>
        <v>0.10000000000000016</v>
      </c>
      <c r="K946" s="121">
        <f>+FLOOR(I946,10)</f>
        <v>49330</v>
      </c>
    </row>
    <row r="947" spans="1:12" s="7" customFormat="1" ht="20.100000000000001" customHeight="1">
      <c r="A947" s="50"/>
      <c r="B947" s="19"/>
      <c r="C947" s="20" t="s">
        <v>1674</v>
      </c>
      <c r="D947" s="50"/>
      <c r="E947" s="108"/>
      <c r="F947" s="21"/>
      <c r="G947" s="51"/>
      <c r="J947" s="100"/>
      <c r="K947" s="121"/>
    </row>
    <row r="948" spans="1:12" s="7" customFormat="1" ht="13.5" customHeight="1">
      <c r="A948" s="56" t="s">
        <v>1675</v>
      </c>
      <c r="B948" s="49" t="s">
        <v>1676</v>
      </c>
      <c r="C948" s="31" t="s">
        <v>1677</v>
      </c>
      <c r="D948" s="50" t="s">
        <v>252</v>
      </c>
      <c r="E948" s="108">
        <v>27889.95</v>
      </c>
      <c r="F948" s="21">
        <v>90272000</v>
      </c>
      <c r="G948" s="51">
        <v>0.18</v>
      </c>
      <c r="I948" s="99">
        <v>30678.945000000003</v>
      </c>
      <c r="J948" s="100">
        <f t="shared" si="203"/>
        <v>0.10000000000000009</v>
      </c>
      <c r="K948" s="121">
        <f t="shared" ref="K948:K951" si="206">+FLOOR(I948,10)</f>
        <v>30670</v>
      </c>
    </row>
    <row r="949" spans="1:12" s="7" customFormat="1" ht="15.75" customHeight="1">
      <c r="A949" s="56" t="s">
        <v>1678</v>
      </c>
      <c r="B949" s="49" t="s">
        <v>1679</v>
      </c>
      <c r="C949" s="31" t="s">
        <v>1680</v>
      </c>
      <c r="D949" s="50" t="s">
        <v>252</v>
      </c>
      <c r="E949" s="108">
        <v>32669.75</v>
      </c>
      <c r="F949" s="21">
        <v>90272000</v>
      </c>
      <c r="G949" s="51">
        <v>0.18</v>
      </c>
      <c r="I949" s="99">
        <v>35936.725000000006</v>
      </c>
      <c r="J949" s="100">
        <f t="shared" si="203"/>
        <v>0.10000000000000017</v>
      </c>
      <c r="K949" s="121">
        <f t="shared" si="206"/>
        <v>35930</v>
      </c>
    </row>
    <row r="950" spans="1:12" s="7" customFormat="1" ht="16.5" customHeight="1">
      <c r="A950" s="56" t="s">
        <v>1681</v>
      </c>
      <c r="B950" s="49" t="s">
        <v>1682</v>
      </c>
      <c r="C950" s="31" t="s">
        <v>1683</v>
      </c>
      <c r="D950" s="50" t="s">
        <v>252</v>
      </c>
      <c r="E950" s="108">
        <v>17020</v>
      </c>
      <c r="F950" s="21">
        <v>90272000</v>
      </c>
      <c r="G950" s="51">
        <v>0.18</v>
      </c>
      <c r="I950" s="99">
        <v>18722</v>
      </c>
      <c r="J950" s="100">
        <f t="shared" si="203"/>
        <v>0.1</v>
      </c>
      <c r="K950" s="121">
        <f t="shared" si="206"/>
        <v>18720</v>
      </c>
    </row>
    <row r="951" spans="1:12" ht="19.5" customHeight="1">
      <c r="A951" s="56" t="s">
        <v>1684</v>
      </c>
      <c r="B951" s="49" t="s">
        <v>1685</v>
      </c>
      <c r="C951" s="31" t="s">
        <v>1686</v>
      </c>
      <c r="D951" s="50" t="s">
        <v>252</v>
      </c>
      <c r="E951" s="108">
        <v>26189.5</v>
      </c>
      <c r="F951" s="21">
        <v>90272000</v>
      </c>
      <c r="G951" s="51">
        <v>0.18</v>
      </c>
      <c r="I951" s="99">
        <v>28808.45</v>
      </c>
      <c r="J951" s="100">
        <f t="shared" si="203"/>
        <v>0.10000000000000003</v>
      </c>
      <c r="K951" s="121">
        <f t="shared" si="206"/>
        <v>28800</v>
      </c>
    </row>
    <row r="952" spans="1:12" ht="20.100000000000001" customHeight="1">
      <c r="A952" s="50"/>
      <c r="B952" s="19"/>
      <c r="C952" s="20" t="s">
        <v>1687</v>
      </c>
      <c r="D952" s="50"/>
      <c r="E952" s="108"/>
      <c r="F952" s="21"/>
      <c r="G952" s="51"/>
      <c r="J952" s="100"/>
      <c r="K952" s="121"/>
    </row>
    <row r="953" spans="1:12" ht="21.75" customHeight="1">
      <c r="A953" s="56" t="s">
        <v>1688</v>
      </c>
      <c r="B953" s="49" t="s">
        <v>1689</v>
      </c>
      <c r="C953" s="31" t="s">
        <v>1690</v>
      </c>
      <c r="D953" s="50" t="s">
        <v>252</v>
      </c>
      <c r="E953" s="108">
        <v>17679.5</v>
      </c>
      <c r="F953" s="21">
        <v>90272000</v>
      </c>
      <c r="G953" s="51">
        <v>0.18</v>
      </c>
      <c r="I953" s="99">
        <v>19447.45</v>
      </c>
      <c r="J953" s="100">
        <f t="shared" si="203"/>
        <v>0.10000000000000005</v>
      </c>
      <c r="K953" s="121">
        <f>+FLOOR(I953,10)</f>
        <v>19440</v>
      </c>
      <c r="L953" s="3" t="s">
        <v>1691</v>
      </c>
    </row>
    <row r="954" spans="1:12" ht="20.100000000000001" customHeight="1">
      <c r="A954" s="50"/>
      <c r="B954" s="19"/>
      <c r="C954" s="20" t="s">
        <v>1692</v>
      </c>
      <c r="D954" s="50"/>
      <c r="E954" s="108"/>
      <c r="F954" s="21"/>
      <c r="G954" s="51"/>
      <c r="J954" s="100"/>
      <c r="K954" s="121"/>
    </row>
    <row r="955" spans="1:12" ht="20.100000000000001" customHeight="1">
      <c r="A955" s="56"/>
      <c r="B955" s="19"/>
      <c r="C955" s="20" t="s">
        <v>1693</v>
      </c>
      <c r="D955" s="50"/>
      <c r="E955" s="108"/>
      <c r="F955" s="21"/>
      <c r="G955" s="51"/>
      <c r="J955" s="100"/>
      <c r="K955" s="121"/>
    </row>
    <row r="956" spans="1:12" ht="17.25" customHeight="1">
      <c r="A956" s="56" t="s">
        <v>1694</v>
      </c>
      <c r="B956" s="49" t="s">
        <v>1695</v>
      </c>
      <c r="C956" s="31" t="s">
        <v>1696</v>
      </c>
      <c r="D956" s="50" t="s">
        <v>252</v>
      </c>
      <c r="E956" s="108">
        <v>34480</v>
      </c>
      <c r="F956" s="21">
        <v>90272000</v>
      </c>
      <c r="G956" s="51">
        <v>0.18</v>
      </c>
      <c r="I956" s="99">
        <v>37928</v>
      </c>
      <c r="J956" s="100">
        <f t="shared" si="203"/>
        <v>0.1</v>
      </c>
      <c r="K956" s="121">
        <f t="shared" ref="K956:K960" si="207">+FLOOR(I956,10)</f>
        <v>37920</v>
      </c>
    </row>
    <row r="957" spans="1:12" ht="17.25" customHeight="1">
      <c r="A957" s="56" t="s">
        <v>1697</v>
      </c>
      <c r="B957" s="49" t="s">
        <v>1698</v>
      </c>
      <c r="C957" s="31" t="s">
        <v>1699</v>
      </c>
      <c r="D957" s="50" t="s">
        <v>252</v>
      </c>
      <c r="E957" s="108">
        <v>53820</v>
      </c>
      <c r="F957" s="21">
        <v>90272000</v>
      </c>
      <c r="G957" s="51">
        <v>0.18</v>
      </c>
      <c r="I957" s="99">
        <v>64584</v>
      </c>
      <c r="J957" s="101">
        <f t="shared" si="203"/>
        <v>0.2</v>
      </c>
      <c r="K957" s="121">
        <f t="shared" si="207"/>
        <v>64580</v>
      </c>
    </row>
    <row r="958" spans="1:12" ht="17.25" customHeight="1">
      <c r="A958" s="50" t="s">
        <v>1700</v>
      </c>
      <c r="B958" s="59" t="s">
        <v>1701</v>
      </c>
      <c r="C958" s="23" t="s">
        <v>1702</v>
      </c>
      <c r="D958" s="50" t="s">
        <v>252</v>
      </c>
      <c r="E958" s="108">
        <v>10930</v>
      </c>
      <c r="F958" s="21">
        <v>90272000</v>
      </c>
      <c r="G958" s="51">
        <v>0.18</v>
      </c>
      <c r="I958" s="99">
        <v>12023.000000000002</v>
      </c>
      <c r="J958" s="100">
        <f t="shared" si="203"/>
        <v>0.10000000000000017</v>
      </c>
      <c r="K958" s="121">
        <f t="shared" si="207"/>
        <v>12020</v>
      </c>
    </row>
    <row r="959" spans="1:12" ht="17.25" customHeight="1">
      <c r="A959" s="50" t="s">
        <v>1703</v>
      </c>
      <c r="B959" s="59" t="s">
        <v>1704</v>
      </c>
      <c r="C959" s="23" t="s">
        <v>1705</v>
      </c>
      <c r="D959" s="50" t="s">
        <v>252</v>
      </c>
      <c r="E959" s="108">
        <v>10930</v>
      </c>
      <c r="F959" s="21">
        <v>90272000</v>
      </c>
      <c r="G959" s="51">
        <v>0.18</v>
      </c>
      <c r="I959" s="99">
        <v>12023.000000000002</v>
      </c>
      <c r="J959" s="100">
        <f t="shared" si="203"/>
        <v>0.10000000000000017</v>
      </c>
      <c r="K959" s="121">
        <f t="shared" si="207"/>
        <v>12020</v>
      </c>
    </row>
    <row r="960" spans="1:12" ht="17.25" customHeight="1">
      <c r="A960" s="50" t="s">
        <v>1706</v>
      </c>
      <c r="B960" s="59" t="s">
        <v>1707</v>
      </c>
      <c r="C960" s="23" t="s">
        <v>1708</v>
      </c>
      <c r="D960" s="50" t="s">
        <v>252</v>
      </c>
      <c r="E960" s="108">
        <v>10930</v>
      </c>
      <c r="F960" s="21">
        <v>90272000</v>
      </c>
      <c r="G960" s="51">
        <v>0.18</v>
      </c>
      <c r="I960" s="99">
        <v>12023.000000000002</v>
      </c>
      <c r="J960" s="100">
        <f t="shared" si="203"/>
        <v>0.10000000000000017</v>
      </c>
      <c r="K960" s="121">
        <f t="shared" si="207"/>
        <v>12020</v>
      </c>
    </row>
    <row r="961" spans="1:11" ht="20.100000000000001" customHeight="1">
      <c r="A961" s="50"/>
      <c r="B961" s="19"/>
      <c r="C961" s="20" t="s">
        <v>1709</v>
      </c>
      <c r="D961" s="50"/>
      <c r="E961" s="108"/>
      <c r="F961" s="21"/>
      <c r="G961" s="51"/>
      <c r="J961" s="100"/>
      <c r="K961" s="121"/>
    </row>
    <row r="962" spans="1:11" ht="35.1" customHeight="1">
      <c r="A962" s="56" t="s">
        <v>1710</v>
      </c>
      <c r="B962" s="49" t="s">
        <v>1711</v>
      </c>
      <c r="C962" s="31" t="s">
        <v>1712</v>
      </c>
      <c r="D962" s="50" t="s">
        <v>252</v>
      </c>
      <c r="E962" s="108">
        <v>29790</v>
      </c>
      <c r="F962" s="21">
        <v>90272000</v>
      </c>
      <c r="G962" s="51">
        <v>0.18</v>
      </c>
      <c r="I962" s="99">
        <v>32769</v>
      </c>
      <c r="J962" s="100">
        <f t="shared" si="203"/>
        <v>0.1</v>
      </c>
      <c r="K962" s="121">
        <f t="shared" ref="K962:K963" si="208">+FLOOR(I962,10)</f>
        <v>32760</v>
      </c>
    </row>
    <row r="963" spans="1:11" ht="35.1" customHeight="1">
      <c r="A963" s="56" t="s">
        <v>1713</v>
      </c>
      <c r="B963" s="49" t="s">
        <v>1714</v>
      </c>
      <c r="C963" s="31" t="s">
        <v>1715</v>
      </c>
      <c r="D963" s="50" t="s">
        <v>252</v>
      </c>
      <c r="E963" s="108">
        <v>14380</v>
      </c>
      <c r="F963" s="21">
        <v>90272000</v>
      </c>
      <c r="G963" s="51">
        <v>0.18</v>
      </c>
      <c r="I963" s="99">
        <v>15818.000000000002</v>
      </c>
      <c r="J963" s="100">
        <f t="shared" si="203"/>
        <v>0.10000000000000013</v>
      </c>
      <c r="K963" s="121">
        <f t="shared" si="208"/>
        <v>15810</v>
      </c>
    </row>
    <row r="964" spans="1:11" ht="20.100000000000001" customHeight="1">
      <c r="A964" s="50"/>
      <c r="B964" s="19"/>
      <c r="C964" s="20" t="s">
        <v>1716</v>
      </c>
      <c r="D964" s="50"/>
      <c r="E964" s="108"/>
      <c r="F964" s="21"/>
      <c r="G964" s="51"/>
      <c r="J964" s="100"/>
      <c r="K964" s="121"/>
    </row>
    <row r="965" spans="1:11" ht="35.1" customHeight="1">
      <c r="A965" s="56" t="s">
        <v>1717</v>
      </c>
      <c r="B965" s="49" t="s">
        <v>1718</v>
      </c>
      <c r="C965" s="31" t="s">
        <v>1719</v>
      </c>
      <c r="D965" s="50" t="s">
        <v>252</v>
      </c>
      <c r="E965" s="108">
        <v>7209.5</v>
      </c>
      <c r="F965" s="21">
        <v>90272000</v>
      </c>
      <c r="G965" s="51">
        <v>0.18</v>
      </c>
      <c r="I965" s="99">
        <v>7930.4500000000007</v>
      </c>
      <c r="J965" s="100">
        <f t="shared" si="203"/>
        <v>0.1000000000000001</v>
      </c>
      <c r="K965" s="121">
        <f t="shared" ref="K965:K968" si="209">+FLOOR(I965,10)</f>
        <v>7930</v>
      </c>
    </row>
    <row r="966" spans="1:11" ht="35.1" customHeight="1">
      <c r="A966" s="56" t="s">
        <v>1720</v>
      </c>
      <c r="B966" s="49" t="s">
        <v>1721</v>
      </c>
      <c r="C966" s="31" t="s">
        <v>1722</v>
      </c>
      <c r="D966" s="50" t="s">
        <v>252</v>
      </c>
      <c r="E966" s="108">
        <v>5980</v>
      </c>
      <c r="F966" s="21">
        <v>90272000</v>
      </c>
      <c r="G966" s="51">
        <v>0.18</v>
      </c>
      <c r="I966" s="99">
        <v>6876.9999999999991</v>
      </c>
      <c r="J966" s="101">
        <f t="shared" si="203"/>
        <v>0.14999999999999986</v>
      </c>
      <c r="K966" s="121">
        <f t="shared" si="209"/>
        <v>6870</v>
      </c>
    </row>
    <row r="967" spans="1:11" ht="35.1" customHeight="1">
      <c r="A967" s="56" t="s">
        <v>1723</v>
      </c>
      <c r="B967" s="49" t="s">
        <v>1724</v>
      </c>
      <c r="C967" s="31" t="s">
        <v>1725</v>
      </c>
      <c r="D967" s="50" t="s">
        <v>252</v>
      </c>
      <c r="E967" s="108">
        <v>7700</v>
      </c>
      <c r="F967" s="21">
        <v>90272000</v>
      </c>
      <c r="G967" s="51">
        <v>0.18</v>
      </c>
      <c r="I967" s="99">
        <v>8470</v>
      </c>
      <c r="J967" s="100">
        <f t="shared" si="203"/>
        <v>0.1</v>
      </c>
      <c r="K967" s="121">
        <f t="shared" si="209"/>
        <v>8470</v>
      </c>
    </row>
    <row r="968" spans="1:11" ht="35.1" customHeight="1">
      <c r="A968" s="56" t="s">
        <v>1726</v>
      </c>
      <c r="B968" s="49" t="s">
        <v>1727</v>
      </c>
      <c r="C968" s="31" t="s">
        <v>1728</v>
      </c>
      <c r="D968" s="50" t="s">
        <v>252</v>
      </c>
      <c r="E968" s="108">
        <v>1430</v>
      </c>
      <c r="F968" s="21">
        <v>90272000</v>
      </c>
      <c r="G968" s="51">
        <v>0.18</v>
      </c>
      <c r="I968" s="99">
        <v>1573.0000000000002</v>
      </c>
      <c r="J968" s="100">
        <f t="shared" si="203"/>
        <v>0.10000000000000016</v>
      </c>
      <c r="K968" s="121">
        <f t="shared" si="209"/>
        <v>1570</v>
      </c>
    </row>
    <row r="969" spans="1:11" ht="20.100000000000001" customHeight="1">
      <c r="A969" s="50"/>
      <c r="B969" s="19"/>
      <c r="C969" s="20" t="s">
        <v>1729</v>
      </c>
      <c r="D969" s="50"/>
      <c r="E969" s="108"/>
      <c r="F969" s="21"/>
      <c r="G969" s="51"/>
      <c r="J969" s="100"/>
      <c r="K969" s="121"/>
    </row>
    <row r="970" spans="1:11" ht="35.1" customHeight="1">
      <c r="A970" s="56" t="s">
        <v>1730</v>
      </c>
      <c r="B970" s="49" t="s">
        <v>1731</v>
      </c>
      <c r="C970" s="31" t="s">
        <v>1732</v>
      </c>
      <c r="D970" s="50" t="s">
        <v>252</v>
      </c>
      <c r="E970" s="108">
        <v>69420</v>
      </c>
      <c r="F970" s="21">
        <v>90272000</v>
      </c>
      <c r="G970" s="51">
        <v>0.18</v>
      </c>
      <c r="I970" s="99">
        <v>76362</v>
      </c>
      <c r="J970" s="100">
        <f t="shared" si="203"/>
        <v>0.1</v>
      </c>
      <c r="K970" s="121">
        <f t="shared" ref="K970:K972" si="210">+FLOOR(I970,10)</f>
        <v>76360</v>
      </c>
    </row>
    <row r="971" spans="1:11" ht="35.1" customHeight="1">
      <c r="A971" s="56" t="s">
        <v>1733</v>
      </c>
      <c r="B971" s="57" t="s">
        <v>1734</v>
      </c>
      <c r="C971" s="23" t="s">
        <v>1735</v>
      </c>
      <c r="D971" s="59" t="s">
        <v>252</v>
      </c>
      <c r="E971" s="110">
        <v>172500</v>
      </c>
      <c r="F971" s="21">
        <v>90272000</v>
      </c>
      <c r="G971" s="51">
        <v>0.18</v>
      </c>
      <c r="I971" s="99">
        <v>189750.00000000003</v>
      </c>
      <c r="J971" s="100">
        <f t="shared" si="203"/>
        <v>0.10000000000000017</v>
      </c>
      <c r="K971" s="121">
        <f t="shared" si="210"/>
        <v>189750</v>
      </c>
    </row>
    <row r="972" spans="1:11" ht="35.1" customHeight="1">
      <c r="A972" s="56" t="s">
        <v>1736</v>
      </c>
      <c r="B972" s="57" t="s">
        <v>1737</v>
      </c>
      <c r="C972" s="23" t="s">
        <v>1738</v>
      </c>
      <c r="D972" s="59" t="s">
        <v>252</v>
      </c>
      <c r="E972" s="110">
        <v>207000</v>
      </c>
      <c r="F972" s="21">
        <v>90272000</v>
      </c>
      <c r="G972" s="51">
        <v>0.18</v>
      </c>
      <c r="I972" s="99">
        <v>227700.00000000003</v>
      </c>
      <c r="J972" s="100">
        <f t="shared" si="203"/>
        <v>0.10000000000000014</v>
      </c>
      <c r="K972" s="121">
        <f t="shared" si="210"/>
        <v>227700</v>
      </c>
    </row>
    <row r="973" spans="1:11" ht="20.100000000000001" customHeight="1">
      <c r="A973" s="56"/>
      <c r="B973" s="19"/>
      <c r="C973" s="29" t="s">
        <v>1739</v>
      </c>
      <c r="D973" s="84"/>
      <c r="E973" s="118"/>
      <c r="F973" s="21"/>
      <c r="G973" s="51"/>
      <c r="J973" s="100"/>
      <c r="K973" s="121"/>
    </row>
    <row r="974" spans="1:11" ht="18" customHeight="1">
      <c r="A974" s="91" t="s">
        <v>1740</v>
      </c>
      <c r="B974" s="59" t="s">
        <v>1741</v>
      </c>
      <c r="C974" s="21" t="s">
        <v>1742</v>
      </c>
      <c r="D974" s="50" t="s">
        <v>1743</v>
      </c>
      <c r="E974" s="110">
        <v>990</v>
      </c>
      <c r="F974" s="21">
        <v>90272000</v>
      </c>
      <c r="G974" s="51">
        <v>0.18</v>
      </c>
      <c r="I974" s="99">
        <v>1138.5</v>
      </c>
      <c r="J974" s="101">
        <f t="shared" si="203"/>
        <v>0.15</v>
      </c>
      <c r="K974" s="121">
        <f t="shared" ref="K974:K1037" si="211">+FLOOR(I974,10)</f>
        <v>1130</v>
      </c>
    </row>
    <row r="975" spans="1:11" ht="18" customHeight="1">
      <c r="A975" s="59" t="s">
        <v>1744</v>
      </c>
      <c r="B975" s="59" t="s">
        <v>1745</v>
      </c>
      <c r="C975" s="21" t="s">
        <v>1746</v>
      </c>
      <c r="D975" s="50" t="s">
        <v>1743</v>
      </c>
      <c r="E975" s="110">
        <v>909.5</v>
      </c>
      <c r="F975" s="21">
        <v>90272000</v>
      </c>
      <c r="G975" s="51">
        <v>0.18</v>
      </c>
      <c r="I975" s="99">
        <f>910*1.15</f>
        <v>1046.5</v>
      </c>
      <c r="J975" s="100">
        <f t="shared" si="203"/>
        <v>0.15063221550302364</v>
      </c>
      <c r="K975" s="121">
        <f t="shared" si="211"/>
        <v>1040</v>
      </c>
    </row>
    <row r="976" spans="1:11" ht="18" customHeight="1">
      <c r="A976" s="91" t="s">
        <v>1747</v>
      </c>
      <c r="B976" s="59" t="s">
        <v>1748</v>
      </c>
      <c r="C976" s="21" t="s">
        <v>1749</v>
      </c>
      <c r="D976" s="50" t="s">
        <v>1750</v>
      </c>
      <c r="E976" s="110">
        <v>990</v>
      </c>
      <c r="F976" s="21">
        <v>90272000</v>
      </c>
      <c r="G976" s="51">
        <v>0.18</v>
      </c>
      <c r="I976" s="99">
        <v>1138.5</v>
      </c>
      <c r="J976" s="101">
        <f t="shared" si="203"/>
        <v>0.15</v>
      </c>
      <c r="K976" s="121">
        <f t="shared" si="211"/>
        <v>1130</v>
      </c>
    </row>
    <row r="977" spans="1:11" ht="18" customHeight="1">
      <c r="A977" s="59" t="s">
        <v>1751</v>
      </c>
      <c r="B977" s="59" t="s">
        <v>1752</v>
      </c>
      <c r="C977" s="21" t="s">
        <v>1753</v>
      </c>
      <c r="D977" s="50" t="s">
        <v>1750</v>
      </c>
      <c r="E977" s="110">
        <v>2400</v>
      </c>
      <c r="F977" s="21">
        <v>90272000</v>
      </c>
      <c r="G977" s="51">
        <v>0.18</v>
      </c>
      <c r="I977" s="99">
        <v>2640</v>
      </c>
      <c r="J977" s="100">
        <f t="shared" si="203"/>
        <v>0.1</v>
      </c>
      <c r="K977" s="121">
        <f t="shared" si="211"/>
        <v>2640</v>
      </c>
    </row>
    <row r="978" spans="1:11" ht="18" customHeight="1">
      <c r="A978" s="59" t="s">
        <v>1754</v>
      </c>
      <c r="B978" s="59" t="s">
        <v>1755</v>
      </c>
      <c r="C978" s="21" t="s">
        <v>1756</v>
      </c>
      <c r="D978" s="50" t="s">
        <v>1750</v>
      </c>
      <c r="E978" s="110">
        <v>1500</v>
      </c>
      <c r="F978" s="21">
        <v>90272000</v>
      </c>
      <c r="G978" s="51">
        <v>0.18</v>
      </c>
      <c r="I978" s="99">
        <v>1650.0000000000002</v>
      </c>
      <c r="J978" s="100">
        <f t="shared" si="203"/>
        <v>0.10000000000000016</v>
      </c>
      <c r="K978" s="121">
        <f t="shared" si="211"/>
        <v>1650</v>
      </c>
    </row>
    <row r="979" spans="1:11" ht="18" customHeight="1">
      <c r="A979" s="59" t="s">
        <v>1757</v>
      </c>
      <c r="B979" s="59" t="s">
        <v>1758</v>
      </c>
      <c r="C979" s="21" t="s">
        <v>1759</v>
      </c>
      <c r="D979" s="50" t="s">
        <v>1750</v>
      </c>
      <c r="E979" s="110">
        <v>900</v>
      </c>
      <c r="F979" s="21">
        <v>90272000</v>
      </c>
      <c r="G979" s="51">
        <v>0.18</v>
      </c>
      <c r="I979" s="99">
        <v>990.00000000000011</v>
      </c>
      <c r="J979" s="100">
        <f t="shared" si="203"/>
        <v>0.10000000000000013</v>
      </c>
      <c r="K979" s="121">
        <f t="shared" si="211"/>
        <v>990</v>
      </c>
    </row>
    <row r="980" spans="1:11" ht="18" customHeight="1">
      <c r="A980" s="59" t="s">
        <v>1760</v>
      </c>
      <c r="B980" s="59" t="s">
        <v>1761</v>
      </c>
      <c r="C980" s="21" t="s">
        <v>1762</v>
      </c>
      <c r="D980" s="50" t="s">
        <v>1750</v>
      </c>
      <c r="E980" s="110">
        <v>909.5</v>
      </c>
      <c r="F980" s="21">
        <v>90272000</v>
      </c>
      <c r="G980" s="51">
        <v>0.18</v>
      </c>
      <c r="I980" s="99">
        <v>1000.45</v>
      </c>
      <c r="J980" s="100">
        <f t="shared" si="203"/>
        <v>0.10000000000000005</v>
      </c>
      <c r="K980" s="121">
        <f t="shared" si="211"/>
        <v>1000</v>
      </c>
    </row>
    <row r="981" spans="1:11" ht="18" customHeight="1">
      <c r="A981" s="59" t="s">
        <v>1763</v>
      </c>
      <c r="B981" s="59" t="s">
        <v>1764</v>
      </c>
      <c r="C981" s="21" t="s">
        <v>1765</v>
      </c>
      <c r="D981" s="50" t="s">
        <v>1750</v>
      </c>
      <c r="E981" s="110">
        <v>990</v>
      </c>
      <c r="F981" s="21">
        <v>90272000</v>
      </c>
      <c r="G981" s="51">
        <v>0.18</v>
      </c>
      <c r="I981" s="99">
        <v>1089</v>
      </c>
      <c r="J981" s="100">
        <f t="shared" si="203"/>
        <v>0.1</v>
      </c>
      <c r="K981" s="121">
        <f t="shared" si="211"/>
        <v>1080</v>
      </c>
    </row>
    <row r="982" spans="1:11" ht="18" customHeight="1">
      <c r="A982" s="59" t="s">
        <v>1766</v>
      </c>
      <c r="B982" s="59" t="s">
        <v>1767</v>
      </c>
      <c r="C982" s="21" t="s">
        <v>1768</v>
      </c>
      <c r="D982" s="50" t="s">
        <v>1750</v>
      </c>
      <c r="E982" s="110">
        <v>1150</v>
      </c>
      <c r="F982" s="21">
        <v>90272000</v>
      </c>
      <c r="G982" s="51">
        <v>0.18</v>
      </c>
      <c r="I982" s="99">
        <v>1265</v>
      </c>
      <c r="J982" s="100">
        <f t="shared" si="203"/>
        <v>0.1</v>
      </c>
      <c r="K982" s="121">
        <f t="shared" si="211"/>
        <v>1260</v>
      </c>
    </row>
    <row r="983" spans="1:11" ht="18" customHeight="1">
      <c r="A983" s="59" t="s">
        <v>1769</v>
      </c>
      <c r="B983" s="59" t="s">
        <v>1770</v>
      </c>
      <c r="C983" s="21" t="s">
        <v>1771</v>
      </c>
      <c r="D983" s="50" t="s">
        <v>1772</v>
      </c>
      <c r="E983" s="110">
        <v>1080</v>
      </c>
      <c r="F983" s="21">
        <v>90272000</v>
      </c>
      <c r="G983" s="51">
        <v>0.18</v>
      </c>
      <c r="I983" s="99">
        <v>1188</v>
      </c>
      <c r="J983" s="100">
        <f t="shared" si="203"/>
        <v>0.1</v>
      </c>
      <c r="K983" s="121">
        <f t="shared" si="211"/>
        <v>1180</v>
      </c>
    </row>
    <row r="984" spans="1:11" ht="18" customHeight="1">
      <c r="A984" s="59" t="s">
        <v>1773</v>
      </c>
      <c r="B984" s="59" t="s">
        <v>1774</v>
      </c>
      <c r="C984" s="21" t="s">
        <v>1775</v>
      </c>
      <c r="D984" s="50" t="s">
        <v>1772</v>
      </c>
      <c r="E984" s="110">
        <v>1099.5</v>
      </c>
      <c r="F984" s="21">
        <v>90272000</v>
      </c>
      <c r="G984" s="51">
        <v>0.18</v>
      </c>
      <c r="I984" s="99">
        <v>1209.45</v>
      </c>
      <c r="J984" s="100">
        <f t="shared" si="203"/>
        <v>0.10000000000000005</v>
      </c>
      <c r="K984" s="121">
        <f t="shared" si="211"/>
        <v>1200</v>
      </c>
    </row>
    <row r="985" spans="1:11" ht="18" customHeight="1">
      <c r="A985" s="59" t="s">
        <v>1776</v>
      </c>
      <c r="B985" s="59" t="s">
        <v>1777</v>
      </c>
      <c r="C985" s="21" t="s">
        <v>1778</v>
      </c>
      <c r="D985" s="50" t="s">
        <v>1772</v>
      </c>
      <c r="E985" s="110">
        <v>1139.5</v>
      </c>
      <c r="F985" s="21">
        <v>90272000</v>
      </c>
      <c r="G985" s="51">
        <v>0.18</v>
      </c>
      <c r="I985" s="99">
        <v>1253.45</v>
      </c>
      <c r="J985" s="100">
        <f t="shared" si="203"/>
        <v>0.10000000000000003</v>
      </c>
      <c r="K985" s="121">
        <f t="shared" si="211"/>
        <v>1250</v>
      </c>
    </row>
    <row r="986" spans="1:11" ht="18" customHeight="1">
      <c r="A986" s="91" t="s">
        <v>1779</v>
      </c>
      <c r="B986" s="59" t="s">
        <v>1780</v>
      </c>
      <c r="C986" s="21" t="s">
        <v>1781</v>
      </c>
      <c r="D986" s="50" t="s">
        <v>1772</v>
      </c>
      <c r="E986" s="110">
        <v>1409.75</v>
      </c>
      <c r="F986" s="21">
        <v>90272000</v>
      </c>
      <c r="G986" s="51">
        <v>0.18</v>
      </c>
      <c r="I986" s="99">
        <v>1550.7250000000001</v>
      </c>
      <c r="J986" s="100">
        <f t="shared" si="203"/>
        <v>0.1000000000000001</v>
      </c>
      <c r="K986" s="121">
        <f t="shared" si="211"/>
        <v>1550</v>
      </c>
    </row>
    <row r="987" spans="1:11" ht="18" customHeight="1">
      <c r="A987" s="91" t="s">
        <v>1782</v>
      </c>
      <c r="B987" s="59" t="s">
        <v>1783</v>
      </c>
      <c r="C987" s="21" t="s">
        <v>1784</v>
      </c>
      <c r="D987" s="50" t="s">
        <v>1785</v>
      </c>
      <c r="E987" s="110">
        <v>1500</v>
      </c>
      <c r="F987" s="21">
        <v>90272000</v>
      </c>
      <c r="G987" s="51">
        <v>0.18</v>
      </c>
      <c r="I987" s="99">
        <f>1500*1.3</f>
        <v>1950</v>
      </c>
      <c r="J987" s="100">
        <f t="shared" si="203"/>
        <v>0.3</v>
      </c>
      <c r="K987" s="121">
        <f t="shared" si="211"/>
        <v>1950</v>
      </c>
    </row>
    <row r="988" spans="1:11" ht="18" customHeight="1">
      <c r="A988" s="91" t="s">
        <v>1786</v>
      </c>
      <c r="B988" s="59" t="s">
        <v>1787</v>
      </c>
      <c r="C988" s="21" t="s">
        <v>1788</v>
      </c>
      <c r="D988" s="50" t="s">
        <v>1785</v>
      </c>
      <c r="E988" s="110">
        <v>1269.75</v>
      </c>
      <c r="F988" s="21">
        <v>90272000</v>
      </c>
      <c r="G988" s="51">
        <v>0.18</v>
      </c>
      <c r="I988" s="99">
        <v>1650.675</v>
      </c>
      <c r="J988" s="101">
        <f t="shared" si="203"/>
        <v>0.3</v>
      </c>
      <c r="K988" s="121">
        <f t="shared" si="211"/>
        <v>1650</v>
      </c>
    </row>
    <row r="989" spans="1:11" ht="18" customHeight="1">
      <c r="A989" s="91" t="s">
        <v>1789</v>
      </c>
      <c r="B989" s="50" t="s">
        <v>1790</v>
      </c>
      <c r="C989" s="21" t="s">
        <v>1791</v>
      </c>
      <c r="D989" s="50" t="s">
        <v>1792</v>
      </c>
      <c r="E989" s="110">
        <v>5259.5</v>
      </c>
      <c r="F989" s="63">
        <v>90272000</v>
      </c>
      <c r="G989" s="51">
        <v>0.18</v>
      </c>
      <c r="I989" s="99">
        <v>5785.4500000000007</v>
      </c>
      <c r="J989" s="100">
        <f t="shared" si="203"/>
        <v>0.10000000000000014</v>
      </c>
      <c r="K989" s="121">
        <f t="shared" si="211"/>
        <v>5780</v>
      </c>
    </row>
    <row r="990" spans="1:11" ht="18" customHeight="1">
      <c r="A990" s="91" t="s">
        <v>1793</v>
      </c>
      <c r="B990" s="50" t="s">
        <v>1794</v>
      </c>
      <c r="C990" s="21" t="s">
        <v>1795</v>
      </c>
      <c r="D990" s="50" t="s">
        <v>1796</v>
      </c>
      <c r="E990" s="110">
        <v>4389.5</v>
      </c>
      <c r="F990" s="21">
        <v>90272000</v>
      </c>
      <c r="G990" s="51">
        <v>0.18</v>
      </c>
      <c r="I990" s="99">
        <v>4828.4500000000007</v>
      </c>
      <c r="J990" s="100">
        <f t="shared" si="203"/>
        <v>0.10000000000000017</v>
      </c>
      <c r="K990" s="121">
        <f t="shared" si="211"/>
        <v>4820</v>
      </c>
    </row>
    <row r="991" spans="1:11" ht="18" customHeight="1">
      <c r="A991" s="91" t="s">
        <v>1797</v>
      </c>
      <c r="B991" s="50" t="s">
        <v>1798</v>
      </c>
      <c r="C991" s="21" t="s">
        <v>1799</v>
      </c>
      <c r="D991" s="50" t="s">
        <v>1750</v>
      </c>
      <c r="E991" s="110">
        <v>2959.5</v>
      </c>
      <c r="F991" s="21">
        <v>90272000</v>
      </c>
      <c r="G991" s="51">
        <v>0.18</v>
      </c>
      <c r="I991" s="99">
        <v>3255.4500000000003</v>
      </c>
      <c r="J991" s="100">
        <f t="shared" si="203"/>
        <v>0.10000000000000009</v>
      </c>
      <c r="K991" s="121">
        <f t="shared" si="211"/>
        <v>3250</v>
      </c>
    </row>
    <row r="992" spans="1:11" ht="18" customHeight="1">
      <c r="A992" s="91" t="s">
        <v>1800</v>
      </c>
      <c r="B992" s="50" t="s">
        <v>1801</v>
      </c>
      <c r="C992" s="21" t="s">
        <v>1802</v>
      </c>
      <c r="D992" s="50" t="s">
        <v>1803</v>
      </c>
      <c r="E992" s="110">
        <v>1409.75</v>
      </c>
      <c r="F992" s="21">
        <v>90272000</v>
      </c>
      <c r="G992" s="51">
        <v>0.18</v>
      </c>
      <c r="I992" s="99">
        <v>1550.7250000000001</v>
      </c>
      <c r="J992" s="100">
        <f t="shared" si="203"/>
        <v>0.1000000000000001</v>
      </c>
      <c r="K992" s="121">
        <f t="shared" si="211"/>
        <v>1550</v>
      </c>
    </row>
    <row r="993" spans="1:11" ht="18" customHeight="1">
      <c r="A993" s="91" t="s">
        <v>1804</v>
      </c>
      <c r="B993" s="50" t="s">
        <v>1805</v>
      </c>
      <c r="C993" s="21" t="s">
        <v>1806</v>
      </c>
      <c r="D993" s="50" t="s">
        <v>1792</v>
      </c>
      <c r="E993" s="110">
        <v>1490.25</v>
      </c>
      <c r="F993" s="21">
        <v>90272000</v>
      </c>
      <c r="G993" s="51">
        <v>0.18</v>
      </c>
      <c r="I993" s="99">
        <v>1639.2750000000001</v>
      </c>
      <c r="J993" s="100">
        <f t="shared" si="203"/>
        <v>0.10000000000000006</v>
      </c>
      <c r="K993" s="121">
        <f t="shared" si="211"/>
        <v>1630</v>
      </c>
    </row>
    <row r="994" spans="1:11" ht="18" customHeight="1">
      <c r="A994" s="91" t="s">
        <v>1807</v>
      </c>
      <c r="B994" s="50" t="s">
        <v>1808</v>
      </c>
      <c r="C994" s="21" t="s">
        <v>1809</v>
      </c>
      <c r="D994" s="50" t="s">
        <v>1792</v>
      </c>
      <c r="E994" s="110">
        <v>2629.75</v>
      </c>
      <c r="F994" s="21">
        <v>90272000</v>
      </c>
      <c r="G994" s="51">
        <v>0.18</v>
      </c>
      <c r="I994" s="99">
        <v>2892.7250000000004</v>
      </c>
      <c r="J994" s="100">
        <f t="shared" si="203"/>
        <v>0.10000000000000014</v>
      </c>
      <c r="K994" s="121">
        <f t="shared" si="211"/>
        <v>2890</v>
      </c>
    </row>
    <row r="995" spans="1:11" ht="18" customHeight="1">
      <c r="A995" s="91" t="s">
        <v>1810</v>
      </c>
      <c r="B995" s="50" t="s">
        <v>1811</v>
      </c>
      <c r="C995" s="21" t="s">
        <v>1812</v>
      </c>
      <c r="D995" s="50" t="s">
        <v>1750</v>
      </c>
      <c r="E995" s="110">
        <v>1409.75</v>
      </c>
      <c r="F995" s="21">
        <v>90272000</v>
      </c>
      <c r="G995" s="51">
        <v>0.18</v>
      </c>
      <c r="I995" s="99">
        <v>1550.7250000000001</v>
      </c>
      <c r="J995" s="100">
        <f t="shared" si="203"/>
        <v>0.1000000000000001</v>
      </c>
      <c r="K995" s="121">
        <f t="shared" si="211"/>
        <v>1550</v>
      </c>
    </row>
    <row r="996" spans="1:11" ht="18" customHeight="1">
      <c r="A996" s="91" t="s">
        <v>1813</v>
      </c>
      <c r="B996" s="50" t="s">
        <v>1814</v>
      </c>
      <c r="C996" s="21" t="s">
        <v>1815</v>
      </c>
      <c r="D996" s="50" t="s">
        <v>1743</v>
      </c>
      <c r="E996" s="110">
        <v>1490.25</v>
      </c>
      <c r="F996" s="21">
        <v>90272000</v>
      </c>
      <c r="G996" s="51">
        <v>0.18</v>
      </c>
      <c r="I996" s="99">
        <v>1713.7874999999999</v>
      </c>
      <c r="J996" s="101">
        <f t="shared" si="203"/>
        <v>0.14999999999999994</v>
      </c>
      <c r="K996" s="121">
        <f t="shared" si="211"/>
        <v>1710</v>
      </c>
    </row>
    <row r="997" spans="1:11" ht="18" customHeight="1">
      <c r="A997" s="91" t="s">
        <v>1816</v>
      </c>
      <c r="B997" s="50" t="s">
        <v>1817</v>
      </c>
      <c r="C997" s="21" t="s">
        <v>1818</v>
      </c>
      <c r="D997" s="50" t="s">
        <v>1792</v>
      </c>
      <c r="E997" s="110">
        <v>3949.5</v>
      </c>
      <c r="F997" s="21">
        <v>90272000</v>
      </c>
      <c r="G997" s="51">
        <v>0.18</v>
      </c>
      <c r="I997" s="99">
        <v>4344.4500000000007</v>
      </c>
      <c r="J997" s="100">
        <f t="shared" si="203"/>
        <v>0.10000000000000019</v>
      </c>
      <c r="K997" s="121">
        <f t="shared" si="211"/>
        <v>4340</v>
      </c>
    </row>
    <row r="998" spans="1:11" ht="18" customHeight="1">
      <c r="A998" s="91" t="s">
        <v>1819</v>
      </c>
      <c r="B998" s="50" t="s">
        <v>1820</v>
      </c>
      <c r="C998" s="21" t="s">
        <v>1821</v>
      </c>
      <c r="D998" s="50" t="s">
        <v>1750</v>
      </c>
      <c r="E998" s="110">
        <v>1319.75</v>
      </c>
      <c r="F998" s="21">
        <v>90272000</v>
      </c>
      <c r="G998" s="51">
        <v>0.18</v>
      </c>
      <c r="I998" s="99">
        <v>1451.7250000000001</v>
      </c>
      <c r="J998" s="100">
        <f t="shared" si="203"/>
        <v>0.1000000000000001</v>
      </c>
      <c r="K998" s="121">
        <f t="shared" si="211"/>
        <v>1450</v>
      </c>
    </row>
    <row r="999" spans="1:11" ht="18" customHeight="1">
      <c r="A999" s="91" t="s">
        <v>1822</v>
      </c>
      <c r="B999" s="50" t="s">
        <v>1823</v>
      </c>
      <c r="C999" s="21" t="s">
        <v>1824</v>
      </c>
      <c r="D999" s="50" t="s">
        <v>1792</v>
      </c>
      <c r="E999" s="110">
        <v>990</v>
      </c>
      <c r="F999" s="21">
        <v>90272000</v>
      </c>
      <c r="G999" s="51">
        <v>0.18</v>
      </c>
      <c r="I999" s="99">
        <v>1089</v>
      </c>
      <c r="J999" s="100">
        <f t="shared" si="203"/>
        <v>0.1</v>
      </c>
      <c r="K999" s="121">
        <f t="shared" si="211"/>
        <v>1080</v>
      </c>
    </row>
    <row r="1000" spans="1:11" ht="18" customHeight="1">
      <c r="A1000" s="91" t="s">
        <v>1825</v>
      </c>
      <c r="B1000" s="50" t="s">
        <v>1826</v>
      </c>
      <c r="C1000" s="21" t="s">
        <v>1827</v>
      </c>
      <c r="D1000" s="50" t="s">
        <v>1792</v>
      </c>
      <c r="E1000" s="110">
        <v>1319.75</v>
      </c>
      <c r="F1000" s="21">
        <v>90272000</v>
      </c>
      <c r="G1000" s="51">
        <v>0.18</v>
      </c>
      <c r="I1000" s="99">
        <v>1517.7124999999999</v>
      </c>
      <c r="J1000" s="101">
        <f t="shared" ref="J1000:J1063" si="212">(I1000-E1000)/E1000</f>
        <v>0.14999999999999988</v>
      </c>
      <c r="K1000" s="121">
        <f t="shared" si="211"/>
        <v>1510</v>
      </c>
    </row>
    <row r="1001" spans="1:11" ht="18" customHeight="1">
      <c r="A1001" s="91" t="s">
        <v>1828</v>
      </c>
      <c r="B1001" s="50" t="s">
        <v>1829</v>
      </c>
      <c r="C1001" s="21" t="s">
        <v>1830</v>
      </c>
      <c r="D1001" s="50" t="s">
        <v>1792</v>
      </c>
      <c r="E1001" s="110">
        <v>4779.5</v>
      </c>
      <c r="F1001" s="21">
        <v>90272000</v>
      </c>
      <c r="G1001" s="51">
        <v>0.18</v>
      </c>
      <c r="I1001" s="99">
        <v>5257.4500000000007</v>
      </c>
      <c r="J1001" s="100">
        <f t="shared" si="212"/>
        <v>0.10000000000000016</v>
      </c>
      <c r="K1001" s="121">
        <f t="shared" si="211"/>
        <v>5250</v>
      </c>
    </row>
    <row r="1002" spans="1:11" ht="18" customHeight="1">
      <c r="A1002" s="91" t="s">
        <v>1831</v>
      </c>
      <c r="B1002" s="50" t="s">
        <v>1832</v>
      </c>
      <c r="C1002" s="21" t="s">
        <v>1833</v>
      </c>
      <c r="D1002" s="50" t="s">
        <v>1834</v>
      </c>
      <c r="E1002" s="110">
        <v>6572.25</v>
      </c>
      <c r="F1002" s="21">
        <v>90272000</v>
      </c>
      <c r="G1002" s="51">
        <v>0.18</v>
      </c>
      <c r="I1002" s="99">
        <v>7558.0874999999996</v>
      </c>
      <c r="J1002" s="101">
        <f t="shared" si="212"/>
        <v>0.14999999999999994</v>
      </c>
      <c r="K1002" s="121">
        <f t="shared" si="211"/>
        <v>7550</v>
      </c>
    </row>
    <row r="1003" spans="1:11" ht="18" customHeight="1">
      <c r="A1003" s="91" t="s">
        <v>1835</v>
      </c>
      <c r="B1003" s="50" t="s">
        <v>1836</v>
      </c>
      <c r="C1003" s="21" t="s">
        <v>1837</v>
      </c>
      <c r="D1003" s="50" t="s">
        <v>1743</v>
      </c>
      <c r="E1003" s="110">
        <v>1649.5</v>
      </c>
      <c r="F1003" s="21">
        <v>90272000</v>
      </c>
      <c r="G1003" s="51">
        <v>0.18</v>
      </c>
      <c r="I1003" s="99">
        <v>1814.45</v>
      </c>
      <c r="J1003" s="100">
        <f t="shared" si="212"/>
        <v>0.10000000000000003</v>
      </c>
      <c r="K1003" s="121">
        <f t="shared" si="211"/>
        <v>1810</v>
      </c>
    </row>
    <row r="1004" spans="1:11" ht="18" customHeight="1">
      <c r="A1004" s="59" t="s">
        <v>1838</v>
      </c>
      <c r="B1004" s="50" t="s">
        <v>1839</v>
      </c>
      <c r="C1004" s="21" t="s">
        <v>1840</v>
      </c>
      <c r="D1004" s="50" t="s">
        <v>1792</v>
      </c>
      <c r="E1004" s="110">
        <v>1649.5</v>
      </c>
      <c r="F1004" s="21">
        <v>90272000</v>
      </c>
      <c r="G1004" s="51">
        <v>0.18</v>
      </c>
      <c r="I1004" s="99">
        <v>1814.45</v>
      </c>
      <c r="J1004" s="100">
        <f t="shared" si="212"/>
        <v>0.10000000000000003</v>
      </c>
      <c r="K1004" s="121">
        <f t="shared" si="211"/>
        <v>1810</v>
      </c>
    </row>
    <row r="1005" spans="1:11" ht="18" customHeight="1">
      <c r="A1005" s="91" t="s">
        <v>1841</v>
      </c>
      <c r="B1005" s="50" t="s">
        <v>1842</v>
      </c>
      <c r="C1005" s="21" t="s">
        <v>1843</v>
      </c>
      <c r="D1005" s="50" t="s">
        <v>1792</v>
      </c>
      <c r="E1005" s="110">
        <v>2140</v>
      </c>
      <c r="F1005" s="63">
        <v>90272000</v>
      </c>
      <c r="G1005" s="51">
        <v>0.18</v>
      </c>
      <c r="I1005" s="99">
        <v>2354</v>
      </c>
      <c r="J1005" s="100">
        <f t="shared" si="212"/>
        <v>0.1</v>
      </c>
      <c r="K1005" s="121">
        <f t="shared" si="211"/>
        <v>2350</v>
      </c>
    </row>
    <row r="1006" spans="1:11" ht="18" customHeight="1">
      <c r="A1006" s="91" t="s">
        <v>1844</v>
      </c>
      <c r="B1006" s="50" t="s">
        <v>1845</v>
      </c>
      <c r="C1006" s="21" t="s">
        <v>1846</v>
      </c>
      <c r="D1006" s="50" t="s">
        <v>1743</v>
      </c>
      <c r="E1006" s="110">
        <v>1649.5</v>
      </c>
      <c r="F1006" s="63">
        <v>90272000</v>
      </c>
      <c r="G1006" s="51">
        <v>0.18</v>
      </c>
      <c r="I1006" s="99">
        <v>1814.45</v>
      </c>
      <c r="J1006" s="100">
        <f t="shared" si="212"/>
        <v>0.10000000000000003</v>
      </c>
      <c r="K1006" s="121">
        <f t="shared" si="211"/>
        <v>1810</v>
      </c>
    </row>
    <row r="1007" spans="1:11" ht="18" customHeight="1">
      <c r="A1007" s="59" t="s">
        <v>1847</v>
      </c>
      <c r="B1007" s="50" t="s">
        <v>1848</v>
      </c>
      <c r="C1007" s="21" t="s">
        <v>1849</v>
      </c>
      <c r="D1007" s="50" t="s">
        <v>1792</v>
      </c>
      <c r="E1007" s="110">
        <v>1349.5</v>
      </c>
      <c r="F1007" s="21">
        <v>90272000</v>
      </c>
      <c r="G1007" s="51">
        <v>0.18</v>
      </c>
      <c r="I1007" s="99">
        <v>1484.45</v>
      </c>
      <c r="J1007" s="100">
        <f t="shared" si="212"/>
        <v>0.10000000000000003</v>
      </c>
      <c r="K1007" s="121">
        <f t="shared" si="211"/>
        <v>1480</v>
      </c>
    </row>
    <row r="1008" spans="1:11" ht="18" customHeight="1">
      <c r="A1008" s="59" t="s">
        <v>1850</v>
      </c>
      <c r="B1008" s="50" t="s">
        <v>1851</v>
      </c>
      <c r="C1008" s="21" t="s">
        <v>1852</v>
      </c>
      <c r="D1008" s="50" t="s">
        <v>1792</v>
      </c>
      <c r="E1008" s="110">
        <v>3790.25</v>
      </c>
      <c r="F1008" s="21">
        <v>90272000</v>
      </c>
      <c r="G1008" s="51">
        <v>0.18</v>
      </c>
      <c r="I1008" s="99">
        <v>4169.2750000000005</v>
      </c>
      <c r="J1008" s="100">
        <f t="shared" si="212"/>
        <v>0.10000000000000014</v>
      </c>
      <c r="K1008" s="121">
        <f t="shared" si="211"/>
        <v>4160</v>
      </c>
    </row>
    <row r="1009" spans="1:11" ht="18" customHeight="1">
      <c r="A1009" s="91" t="s">
        <v>1853</v>
      </c>
      <c r="B1009" s="50" t="s">
        <v>1854</v>
      </c>
      <c r="C1009" s="21" t="s">
        <v>1855</v>
      </c>
      <c r="D1009" s="50" t="s">
        <v>1792</v>
      </c>
      <c r="E1009" s="110">
        <v>1500</v>
      </c>
      <c r="F1009" s="21">
        <v>90272000</v>
      </c>
      <c r="G1009" s="51">
        <v>0.18</v>
      </c>
      <c r="I1009" s="99">
        <v>1650.0000000000002</v>
      </c>
      <c r="J1009" s="100">
        <f t="shared" si="212"/>
        <v>0.10000000000000016</v>
      </c>
      <c r="K1009" s="121">
        <f t="shared" si="211"/>
        <v>1650</v>
      </c>
    </row>
    <row r="1010" spans="1:11" ht="18" customHeight="1">
      <c r="A1010" s="91" t="s">
        <v>1856</v>
      </c>
      <c r="B1010" s="50" t="s">
        <v>1857</v>
      </c>
      <c r="C1010" s="21" t="s">
        <v>1858</v>
      </c>
      <c r="D1010" s="50" t="s">
        <v>1792</v>
      </c>
      <c r="E1010" s="110">
        <v>1899.5</v>
      </c>
      <c r="F1010" s="21">
        <v>90272000</v>
      </c>
      <c r="G1010" s="51">
        <v>0.18</v>
      </c>
      <c r="I1010" s="99">
        <v>2184.4249999999997</v>
      </c>
      <c r="J1010" s="101">
        <f t="shared" si="212"/>
        <v>0.14999999999999986</v>
      </c>
      <c r="K1010" s="121">
        <f t="shared" si="211"/>
        <v>2180</v>
      </c>
    </row>
    <row r="1011" spans="1:11" ht="18" customHeight="1">
      <c r="A1011" s="91" t="s">
        <v>1859</v>
      </c>
      <c r="B1011" s="50" t="s">
        <v>1860</v>
      </c>
      <c r="C1011" s="21" t="s">
        <v>1861</v>
      </c>
      <c r="D1011" s="50" t="s">
        <v>1792</v>
      </c>
      <c r="E1011" s="110">
        <v>6420</v>
      </c>
      <c r="F1011" s="21">
        <v>90272000</v>
      </c>
      <c r="G1011" s="51">
        <v>0.18</v>
      </c>
      <c r="I1011" s="99">
        <v>7062.0000000000009</v>
      </c>
      <c r="J1011" s="100">
        <f t="shared" si="212"/>
        <v>0.10000000000000014</v>
      </c>
      <c r="K1011" s="121">
        <f t="shared" si="211"/>
        <v>7060</v>
      </c>
    </row>
    <row r="1012" spans="1:11" ht="18" customHeight="1">
      <c r="A1012" s="59" t="s">
        <v>1862</v>
      </c>
      <c r="B1012" s="50" t="s">
        <v>1863</v>
      </c>
      <c r="C1012" s="21" t="s">
        <v>1864</v>
      </c>
      <c r="D1012" s="50" t="s">
        <v>1792</v>
      </c>
      <c r="E1012" s="110">
        <v>1409.75</v>
      </c>
      <c r="F1012" s="21">
        <v>90272000</v>
      </c>
      <c r="G1012" s="51">
        <v>0.18</v>
      </c>
      <c r="I1012" s="99">
        <v>1550.7250000000001</v>
      </c>
      <c r="J1012" s="100">
        <f t="shared" si="212"/>
        <v>0.1000000000000001</v>
      </c>
      <c r="K1012" s="121">
        <f t="shared" si="211"/>
        <v>1550</v>
      </c>
    </row>
    <row r="1013" spans="1:11" ht="18" customHeight="1">
      <c r="A1013" s="91" t="s">
        <v>1865</v>
      </c>
      <c r="B1013" s="50" t="s">
        <v>1866</v>
      </c>
      <c r="C1013" s="21" t="s">
        <v>1867</v>
      </c>
      <c r="D1013" s="50" t="s">
        <v>1792</v>
      </c>
      <c r="E1013" s="110">
        <v>990</v>
      </c>
      <c r="F1013" s="21">
        <v>90272000</v>
      </c>
      <c r="G1013" s="51">
        <v>0.18</v>
      </c>
      <c r="I1013" s="99">
        <v>1138.5</v>
      </c>
      <c r="J1013" s="101">
        <f t="shared" si="212"/>
        <v>0.15</v>
      </c>
      <c r="K1013" s="121">
        <f t="shared" si="211"/>
        <v>1130</v>
      </c>
    </row>
    <row r="1014" spans="1:11" ht="18" customHeight="1">
      <c r="A1014" s="91" t="s">
        <v>1868</v>
      </c>
      <c r="B1014" s="50" t="s">
        <v>1869</v>
      </c>
      <c r="C1014" s="21" t="s">
        <v>1870</v>
      </c>
      <c r="D1014" s="50" t="s">
        <v>1792</v>
      </c>
      <c r="E1014" s="110">
        <v>1049.5</v>
      </c>
      <c r="F1014" s="21">
        <v>90272000</v>
      </c>
      <c r="G1014" s="51">
        <v>0.18</v>
      </c>
      <c r="I1014" s="99">
        <f>1050*1.15</f>
        <v>1207.5</v>
      </c>
      <c r="J1014" s="100">
        <f t="shared" si="212"/>
        <v>0.15054787994282992</v>
      </c>
      <c r="K1014" s="121">
        <f t="shared" si="211"/>
        <v>1200</v>
      </c>
    </row>
    <row r="1015" spans="1:11" ht="18" customHeight="1">
      <c r="A1015" s="91" t="s">
        <v>1871</v>
      </c>
      <c r="B1015" s="50" t="s">
        <v>1872</v>
      </c>
      <c r="C1015" s="21" t="s">
        <v>1873</v>
      </c>
      <c r="D1015" s="50" t="s">
        <v>1750</v>
      </c>
      <c r="E1015" s="110">
        <v>1570</v>
      </c>
      <c r="F1015" s="21">
        <v>90272000</v>
      </c>
      <c r="G1015" s="51">
        <v>0.18</v>
      </c>
      <c r="I1015" s="99">
        <v>1727.0000000000002</v>
      </c>
      <c r="J1015" s="100">
        <f t="shared" si="212"/>
        <v>0.10000000000000014</v>
      </c>
      <c r="K1015" s="121">
        <f t="shared" si="211"/>
        <v>1720</v>
      </c>
    </row>
    <row r="1016" spans="1:11" ht="18" customHeight="1">
      <c r="A1016" s="91" t="s">
        <v>1874</v>
      </c>
      <c r="B1016" s="50" t="s">
        <v>1875</v>
      </c>
      <c r="C1016" s="21" t="s">
        <v>1876</v>
      </c>
      <c r="D1016" s="50" t="s">
        <v>1750</v>
      </c>
      <c r="E1016" s="110">
        <v>1899.75</v>
      </c>
      <c r="F1016" s="21">
        <v>90272000</v>
      </c>
      <c r="G1016" s="51">
        <v>0.18</v>
      </c>
      <c r="I1016" s="99">
        <v>2184.7124999999996</v>
      </c>
      <c r="J1016" s="101">
        <f t="shared" si="212"/>
        <v>0.1499999999999998</v>
      </c>
      <c r="K1016" s="121">
        <f t="shared" si="211"/>
        <v>2180</v>
      </c>
    </row>
    <row r="1017" spans="1:11" ht="18" customHeight="1">
      <c r="A1017" s="91" t="s">
        <v>1877</v>
      </c>
      <c r="B1017" s="50" t="s">
        <v>1878</v>
      </c>
      <c r="C1017" s="21" t="s">
        <v>1879</v>
      </c>
      <c r="D1017" s="50" t="s">
        <v>1750</v>
      </c>
      <c r="E1017" s="110">
        <v>10839.75</v>
      </c>
      <c r="F1017" s="21">
        <v>90272000</v>
      </c>
      <c r="G1017" s="51">
        <v>0.18</v>
      </c>
      <c r="I1017" s="99">
        <v>11923.725</v>
      </c>
      <c r="J1017" s="100">
        <f t="shared" si="212"/>
        <v>0.10000000000000003</v>
      </c>
      <c r="K1017" s="121">
        <f t="shared" si="211"/>
        <v>11920</v>
      </c>
    </row>
    <row r="1018" spans="1:11" ht="18" customHeight="1">
      <c r="A1018" s="91" t="s">
        <v>1880</v>
      </c>
      <c r="B1018" s="50" t="s">
        <v>1881</v>
      </c>
      <c r="C1018" s="21" t="s">
        <v>1882</v>
      </c>
      <c r="D1018" s="50" t="s">
        <v>1750</v>
      </c>
      <c r="E1018" s="110">
        <v>900</v>
      </c>
      <c r="F1018" s="21">
        <v>90272000</v>
      </c>
      <c r="G1018" s="51">
        <v>0.18</v>
      </c>
      <c r="I1018" s="99">
        <v>1080</v>
      </c>
      <c r="J1018" s="101">
        <f t="shared" si="212"/>
        <v>0.2</v>
      </c>
      <c r="K1018" s="121">
        <f t="shared" si="211"/>
        <v>1080</v>
      </c>
    </row>
    <row r="1019" spans="1:11" ht="18" customHeight="1">
      <c r="A1019" s="91" t="s">
        <v>1883</v>
      </c>
      <c r="B1019" s="50" t="s">
        <v>1884</v>
      </c>
      <c r="C1019" s="21" t="s">
        <v>1885</v>
      </c>
      <c r="D1019" s="50" t="s">
        <v>1750</v>
      </c>
      <c r="E1019" s="110">
        <v>1319.75</v>
      </c>
      <c r="F1019" s="21">
        <v>90272000</v>
      </c>
      <c r="G1019" s="51">
        <v>0.18</v>
      </c>
      <c r="I1019" s="99">
        <f>1320*1.2</f>
        <v>1584</v>
      </c>
      <c r="J1019" s="100">
        <f t="shared" si="212"/>
        <v>0.2002273157795037</v>
      </c>
      <c r="K1019" s="121">
        <f t="shared" si="211"/>
        <v>1580</v>
      </c>
    </row>
    <row r="1020" spans="1:11" ht="18" customHeight="1">
      <c r="A1020" s="91" t="s">
        <v>1886</v>
      </c>
      <c r="B1020" s="50" t="s">
        <v>1887</v>
      </c>
      <c r="C1020" s="21" t="s">
        <v>1888</v>
      </c>
      <c r="D1020" s="50" t="s">
        <v>1750</v>
      </c>
      <c r="E1020" s="110">
        <v>1899.5</v>
      </c>
      <c r="F1020" s="21">
        <v>90272000</v>
      </c>
      <c r="G1020" s="51">
        <v>0.18</v>
      </c>
      <c r="I1020" s="99">
        <v>2089.4500000000003</v>
      </c>
      <c r="J1020" s="100">
        <f t="shared" si="212"/>
        <v>0.10000000000000014</v>
      </c>
      <c r="K1020" s="121">
        <f t="shared" si="211"/>
        <v>2080</v>
      </c>
    </row>
    <row r="1021" spans="1:11" ht="18" customHeight="1">
      <c r="A1021" s="91" t="s">
        <v>1889</v>
      </c>
      <c r="B1021" s="50" t="s">
        <v>1890</v>
      </c>
      <c r="C1021" s="21" t="s">
        <v>1891</v>
      </c>
      <c r="D1021" s="50" t="s">
        <v>1834</v>
      </c>
      <c r="E1021" s="110">
        <v>10170</v>
      </c>
      <c r="F1021" s="21">
        <v>90272000</v>
      </c>
      <c r="G1021" s="51">
        <v>0.18</v>
      </c>
      <c r="I1021" s="99">
        <v>11187</v>
      </c>
      <c r="J1021" s="100">
        <f t="shared" si="212"/>
        <v>0.1</v>
      </c>
      <c r="K1021" s="121">
        <f t="shared" si="211"/>
        <v>11180</v>
      </c>
    </row>
    <row r="1022" spans="1:11" ht="18" customHeight="1">
      <c r="A1022" s="91" t="s">
        <v>1892</v>
      </c>
      <c r="B1022" s="50" t="s">
        <v>1893</v>
      </c>
      <c r="C1022" s="21" t="s">
        <v>1894</v>
      </c>
      <c r="D1022" s="50" t="s">
        <v>1750</v>
      </c>
      <c r="E1022" s="110">
        <v>2300</v>
      </c>
      <c r="F1022" s="21">
        <v>90272000</v>
      </c>
      <c r="G1022" s="51">
        <v>0.18</v>
      </c>
      <c r="I1022" s="99">
        <v>2530</v>
      </c>
      <c r="J1022" s="100">
        <f t="shared" si="212"/>
        <v>0.1</v>
      </c>
      <c r="K1022" s="121">
        <f t="shared" si="211"/>
        <v>2530</v>
      </c>
    </row>
    <row r="1023" spans="1:11" ht="18" customHeight="1">
      <c r="A1023" s="91" t="s">
        <v>1895</v>
      </c>
      <c r="B1023" s="50" t="s">
        <v>1896</v>
      </c>
      <c r="C1023" s="21" t="s">
        <v>1897</v>
      </c>
      <c r="D1023" s="50" t="s">
        <v>1750</v>
      </c>
      <c r="E1023" s="110">
        <v>11500</v>
      </c>
      <c r="F1023" s="21">
        <v>90272000</v>
      </c>
      <c r="G1023" s="51">
        <v>0.18</v>
      </c>
      <c r="I1023" s="99">
        <v>12650.000000000002</v>
      </c>
      <c r="J1023" s="100">
        <f t="shared" si="212"/>
        <v>0.10000000000000016</v>
      </c>
      <c r="K1023" s="121">
        <f t="shared" si="211"/>
        <v>12650</v>
      </c>
    </row>
    <row r="1024" spans="1:11" ht="18" customHeight="1">
      <c r="A1024" s="91" t="s">
        <v>1898</v>
      </c>
      <c r="B1024" s="50" t="s">
        <v>1899</v>
      </c>
      <c r="C1024" s="21" t="s">
        <v>1900</v>
      </c>
      <c r="D1024" s="50" t="s">
        <v>1750</v>
      </c>
      <c r="E1024" s="110">
        <v>1980.25</v>
      </c>
      <c r="F1024" s="21">
        <v>90272000</v>
      </c>
      <c r="G1024" s="51">
        <v>0.18</v>
      </c>
      <c r="I1024" s="99">
        <v>2277.2874999999999</v>
      </c>
      <c r="J1024" s="101">
        <f t="shared" si="212"/>
        <v>0.14999999999999997</v>
      </c>
      <c r="K1024" s="121">
        <f t="shared" si="211"/>
        <v>2270</v>
      </c>
    </row>
    <row r="1025" spans="1:11" ht="18" customHeight="1">
      <c r="A1025" s="91" t="s">
        <v>1901</v>
      </c>
      <c r="B1025" s="50" t="s">
        <v>1902</v>
      </c>
      <c r="C1025" s="21" t="s">
        <v>1903</v>
      </c>
      <c r="D1025" s="50" t="s">
        <v>1750</v>
      </c>
      <c r="E1025" s="110">
        <v>1899.75</v>
      </c>
      <c r="F1025" s="21">
        <v>90272000</v>
      </c>
      <c r="G1025" s="51">
        <v>0.18</v>
      </c>
      <c r="I1025" s="99">
        <v>2089.7250000000004</v>
      </c>
      <c r="J1025" s="100">
        <f t="shared" si="212"/>
        <v>0.10000000000000019</v>
      </c>
      <c r="K1025" s="121">
        <f t="shared" si="211"/>
        <v>2080</v>
      </c>
    </row>
    <row r="1026" spans="1:11" ht="18" customHeight="1">
      <c r="A1026" s="91" t="s">
        <v>1904</v>
      </c>
      <c r="B1026" s="50" t="s">
        <v>1905</v>
      </c>
      <c r="C1026" s="21" t="s">
        <v>1906</v>
      </c>
      <c r="D1026" s="50" t="s">
        <v>1750</v>
      </c>
      <c r="E1026" s="110">
        <v>1980.25</v>
      </c>
      <c r="F1026" s="21">
        <v>90272000</v>
      </c>
      <c r="G1026" s="51">
        <v>0.18</v>
      </c>
      <c r="I1026" s="99">
        <v>2178.2750000000001</v>
      </c>
      <c r="J1026" s="100">
        <f t="shared" si="212"/>
        <v>0.10000000000000005</v>
      </c>
      <c r="K1026" s="121">
        <f t="shared" si="211"/>
        <v>2170</v>
      </c>
    </row>
    <row r="1027" spans="1:11" ht="18" customHeight="1">
      <c r="A1027" s="91" t="s">
        <v>1907</v>
      </c>
      <c r="B1027" s="50" t="s">
        <v>1908</v>
      </c>
      <c r="C1027" s="21" t="s">
        <v>1909</v>
      </c>
      <c r="D1027" s="50" t="s">
        <v>1750</v>
      </c>
      <c r="E1027" s="110">
        <v>1649.5</v>
      </c>
      <c r="F1027" s="21">
        <v>90272000</v>
      </c>
      <c r="G1027" s="51">
        <v>0.18</v>
      </c>
      <c r="I1027" s="99">
        <v>1814.45</v>
      </c>
      <c r="J1027" s="100">
        <f t="shared" si="212"/>
        <v>0.10000000000000003</v>
      </c>
      <c r="K1027" s="121">
        <f t="shared" si="211"/>
        <v>1810</v>
      </c>
    </row>
    <row r="1028" spans="1:11" ht="18" customHeight="1">
      <c r="A1028" s="91" t="s">
        <v>1910</v>
      </c>
      <c r="B1028" s="50" t="s">
        <v>1911</v>
      </c>
      <c r="C1028" s="21" t="s">
        <v>1912</v>
      </c>
      <c r="D1028" s="50" t="s">
        <v>1750</v>
      </c>
      <c r="E1028" s="110">
        <v>1970.25</v>
      </c>
      <c r="F1028" s="21">
        <v>90272000</v>
      </c>
      <c r="G1028" s="51">
        <v>0.18</v>
      </c>
      <c r="I1028" s="99">
        <v>2167.2750000000001</v>
      </c>
      <c r="J1028" s="100">
        <f t="shared" si="212"/>
        <v>0.10000000000000005</v>
      </c>
      <c r="K1028" s="121">
        <f t="shared" si="211"/>
        <v>2160</v>
      </c>
    </row>
    <row r="1029" spans="1:11" ht="18" customHeight="1">
      <c r="A1029" s="91" t="s">
        <v>1913</v>
      </c>
      <c r="B1029" s="50" t="s">
        <v>1914</v>
      </c>
      <c r="C1029" s="21" t="s">
        <v>1915</v>
      </c>
      <c r="D1029" s="50" t="s">
        <v>1750</v>
      </c>
      <c r="E1029" s="110">
        <v>8670</v>
      </c>
      <c r="F1029" s="21">
        <v>90272000</v>
      </c>
      <c r="G1029" s="51">
        <v>0.18</v>
      </c>
      <c r="I1029" s="99">
        <v>9537</v>
      </c>
      <c r="J1029" s="100">
        <f t="shared" si="212"/>
        <v>0.1</v>
      </c>
      <c r="K1029" s="121">
        <f t="shared" si="211"/>
        <v>9530</v>
      </c>
    </row>
    <row r="1030" spans="1:11" ht="18" customHeight="1">
      <c r="A1030" s="91" t="s">
        <v>1916</v>
      </c>
      <c r="B1030" s="50" t="s">
        <v>1917</v>
      </c>
      <c r="C1030" s="21" t="s">
        <v>1918</v>
      </c>
      <c r="D1030" s="50" t="s">
        <v>1834</v>
      </c>
      <c r="E1030" s="110">
        <v>9379.5</v>
      </c>
      <c r="F1030" s="21">
        <v>90272000</v>
      </c>
      <c r="G1030" s="51">
        <v>0.18</v>
      </c>
      <c r="I1030" s="99">
        <v>10317.450000000001</v>
      </c>
      <c r="J1030" s="100">
        <f t="shared" si="212"/>
        <v>0.10000000000000007</v>
      </c>
      <c r="K1030" s="121">
        <f t="shared" si="211"/>
        <v>10310</v>
      </c>
    </row>
    <row r="1031" spans="1:11" ht="18" customHeight="1">
      <c r="A1031" s="91" t="s">
        <v>1919</v>
      </c>
      <c r="B1031" s="50" t="s">
        <v>1920</v>
      </c>
      <c r="C1031" s="21" t="s">
        <v>1921</v>
      </c>
      <c r="D1031" s="50" t="s">
        <v>1750</v>
      </c>
      <c r="E1031" s="110">
        <v>14790</v>
      </c>
      <c r="F1031" s="21">
        <v>90272000</v>
      </c>
      <c r="G1031" s="51">
        <v>0.18</v>
      </c>
      <c r="I1031" s="99">
        <v>16269.000000000002</v>
      </c>
      <c r="J1031" s="100">
        <f t="shared" si="212"/>
        <v>0.10000000000000012</v>
      </c>
      <c r="K1031" s="121">
        <f t="shared" si="211"/>
        <v>16260</v>
      </c>
    </row>
    <row r="1032" spans="1:11" ht="18" customHeight="1">
      <c r="A1032" s="91" t="s">
        <v>1922</v>
      </c>
      <c r="B1032" s="50" t="s">
        <v>1923</v>
      </c>
      <c r="C1032" s="21" t="s">
        <v>1924</v>
      </c>
      <c r="D1032" s="50" t="s">
        <v>1750</v>
      </c>
      <c r="E1032" s="110">
        <v>2800.25</v>
      </c>
      <c r="F1032" s="21">
        <v>90272000</v>
      </c>
      <c r="G1032" s="51">
        <v>0.18</v>
      </c>
      <c r="I1032" s="99">
        <v>3080.2750000000001</v>
      </c>
      <c r="J1032" s="100">
        <f t="shared" si="212"/>
        <v>0.10000000000000003</v>
      </c>
      <c r="K1032" s="121">
        <f t="shared" si="211"/>
        <v>3080</v>
      </c>
    </row>
    <row r="1033" spans="1:11" ht="18" customHeight="1">
      <c r="A1033" s="91" t="s">
        <v>1925</v>
      </c>
      <c r="B1033" s="50" t="s">
        <v>1926</v>
      </c>
      <c r="C1033" s="21" t="s">
        <v>1927</v>
      </c>
      <c r="D1033" s="50" t="s">
        <v>1743</v>
      </c>
      <c r="E1033" s="110">
        <v>12359.75</v>
      </c>
      <c r="F1033" s="21">
        <v>90272000</v>
      </c>
      <c r="G1033" s="51">
        <v>0.18</v>
      </c>
      <c r="I1033" s="99">
        <v>13595.725</v>
      </c>
      <c r="J1033" s="100">
        <f t="shared" si="212"/>
        <v>0.10000000000000003</v>
      </c>
      <c r="K1033" s="121">
        <f t="shared" si="211"/>
        <v>13590</v>
      </c>
    </row>
    <row r="1034" spans="1:11" ht="18" customHeight="1">
      <c r="A1034" s="91" t="s">
        <v>1928</v>
      </c>
      <c r="B1034" s="50" t="s">
        <v>1929</v>
      </c>
      <c r="C1034" s="21" t="s">
        <v>1930</v>
      </c>
      <c r="D1034" s="50" t="s">
        <v>1750</v>
      </c>
      <c r="E1034" s="110">
        <v>6420</v>
      </c>
      <c r="F1034" s="21">
        <v>90272000</v>
      </c>
      <c r="G1034" s="51">
        <v>0.18</v>
      </c>
      <c r="I1034" s="99">
        <v>7062.0000000000009</v>
      </c>
      <c r="J1034" s="100">
        <f t="shared" si="212"/>
        <v>0.10000000000000014</v>
      </c>
      <c r="K1034" s="121">
        <f t="shared" si="211"/>
        <v>7060</v>
      </c>
    </row>
    <row r="1035" spans="1:11" ht="18" customHeight="1">
      <c r="A1035" s="91" t="s">
        <v>1931</v>
      </c>
      <c r="B1035" s="50" t="s">
        <v>1932</v>
      </c>
      <c r="C1035" s="21" t="s">
        <v>1933</v>
      </c>
      <c r="D1035" s="50" t="s">
        <v>1785</v>
      </c>
      <c r="E1035" s="110">
        <v>7890.25</v>
      </c>
      <c r="F1035" s="21">
        <v>90272000</v>
      </c>
      <c r="G1035" s="51">
        <v>0.18</v>
      </c>
      <c r="I1035" s="99">
        <v>8679.2750000000015</v>
      </c>
      <c r="J1035" s="100">
        <f t="shared" si="212"/>
        <v>0.10000000000000019</v>
      </c>
      <c r="K1035" s="121">
        <f t="shared" si="211"/>
        <v>8670</v>
      </c>
    </row>
    <row r="1036" spans="1:11" ht="18" customHeight="1">
      <c r="A1036" s="91" t="s">
        <v>1934</v>
      </c>
      <c r="B1036" s="50" t="s">
        <v>1935</v>
      </c>
      <c r="C1036" s="21" t="s">
        <v>1936</v>
      </c>
      <c r="D1036" s="50" t="s">
        <v>1785</v>
      </c>
      <c r="E1036" s="110">
        <v>7890.25</v>
      </c>
      <c r="F1036" s="21">
        <v>90272000</v>
      </c>
      <c r="G1036" s="51">
        <v>0.18</v>
      </c>
      <c r="I1036" s="99">
        <v>8679.2750000000015</v>
      </c>
      <c r="J1036" s="100">
        <f t="shared" si="212"/>
        <v>0.10000000000000019</v>
      </c>
      <c r="K1036" s="121">
        <f t="shared" si="211"/>
        <v>8670</v>
      </c>
    </row>
    <row r="1037" spans="1:11" ht="18" customHeight="1">
      <c r="A1037" s="91" t="s">
        <v>1937</v>
      </c>
      <c r="B1037" s="50" t="s">
        <v>1938</v>
      </c>
      <c r="C1037" s="21" t="s">
        <v>1939</v>
      </c>
      <c r="D1037" s="50" t="s">
        <v>1940</v>
      </c>
      <c r="E1037" s="110">
        <v>16109.5</v>
      </c>
      <c r="F1037" s="21">
        <v>90272000</v>
      </c>
      <c r="G1037" s="51">
        <v>0.18</v>
      </c>
      <c r="I1037" s="99">
        <v>17720.45</v>
      </c>
      <c r="J1037" s="100">
        <f t="shared" si="212"/>
        <v>0.10000000000000005</v>
      </c>
      <c r="K1037" s="121">
        <f t="shared" si="211"/>
        <v>17720</v>
      </c>
    </row>
    <row r="1038" spans="1:11" ht="18" customHeight="1">
      <c r="A1038" s="91" t="s">
        <v>1941</v>
      </c>
      <c r="B1038" s="50" t="s">
        <v>1942</v>
      </c>
      <c r="C1038" s="21" t="s">
        <v>1943</v>
      </c>
      <c r="D1038" s="50" t="s">
        <v>1750</v>
      </c>
      <c r="E1038" s="110">
        <v>3130</v>
      </c>
      <c r="F1038" s="21">
        <v>90272000</v>
      </c>
      <c r="G1038" s="51">
        <v>0.18</v>
      </c>
      <c r="I1038" s="99">
        <v>3443.0000000000005</v>
      </c>
      <c r="J1038" s="100">
        <f t="shared" si="212"/>
        <v>0.10000000000000014</v>
      </c>
      <c r="K1038" s="121">
        <f t="shared" ref="K1038:K1095" si="213">+FLOOR(I1038,10)</f>
        <v>3440</v>
      </c>
    </row>
    <row r="1039" spans="1:11" ht="18" customHeight="1">
      <c r="A1039" s="91" t="s">
        <v>1944</v>
      </c>
      <c r="B1039" s="50" t="s">
        <v>1945</v>
      </c>
      <c r="C1039" s="21" t="s">
        <v>1946</v>
      </c>
      <c r="D1039" s="50" t="s">
        <v>1750</v>
      </c>
      <c r="E1039" s="110">
        <v>13640</v>
      </c>
      <c r="F1039" s="21">
        <v>90272000</v>
      </c>
      <c r="G1039" s="51">
        <v>0.18</v>
      </c>
      <c r="I1039" s="99">
        <v>15004.000000000002</v>
      </c>
      <c r="J1039" s="100">
        <f t="shared" si="212"/>
        <v>0.10000000000000013</v>
      </c>
      <c r="K1039" s="121">
        <f t="shared" si="213"/>
        <v>15000</v>
      </c>
    </row>
    <row r="1040" spans="1:11" ht="18" customHeight="1">
      <c r="A1040" s="91" t="s">
        <v>1947</v>
      </c>
      <c r="B1040" s="92" t="s">
        <v>1948</v>
      </c>
      <c r="C1040" s="93" t="s">
        <v>1949</v>
      </c>
      <c r="D1040" s="94" t="s">
        <v>1950</v>
      </c>
      <c r="E1040" s="110">
        <v>990</v>
      </c>
      <c r="F1040" s="21">
        <v>90272000</v>
      </c>
      <c r="G1040" s="51">
        <v>0.18</v>
      </c>
      <c r="I1040" s="99">
        <v>1138.5</v>
      </c>
      <c r="J1040" s="101">
        <f t="shared" si="212"/>
        <v>0.15</v>
      </c>
      <c r="K1040" s="121">
        <f t="shared" si="213"/>
        <v>1130</v>
      </c>
    </row>
    <row r="1041" spans="1:15" ht="18" customHeight="1">
      <c r="A1041" s="91" t="s">
        <v>1951</v>
      </c>
      <c r="B1041" s="92" t="s">
        <v>1952</v>
      </c>
      <c r="C1041" s="93" t="s">
        <v>1953</v>
      </c>
      <c r="D1041" s="94" t="s">
        <v>1954</v>
      </c>
      <c r="E1041" s="110">
        <v>2629.75</v>
      </c>
      <c r="F1041" s="21">
        <v>90272000</v>
      </c>
      <c r="G1041" s="51">
        <v>0.18</v>
      </c>
      <c r="I1041" s="99">
        <v>2892.7250000000004</v>
      </c>
      <c r="J1041" s="100">
        <f t="shared" si="212"/>
        <v>0.10000000000000014</v>
      </c>
      <c r="K1041" s="121">
        <f t="shared" si="213"/>
        <v>2890</v>
      </c>
    </row>
    <row r="1042" spans="1:15" ht="18" customHeight="1">
      <c r="A1042" s="91" t="s">
        <v>1955</v>
      </c>
      <c r="B1042" s="92" t="s">
        <v>1956</v>
      </c>
      <c r="C1042" s="93" t="s">
        <v>1957</v>
      </c>
      <c r="D1042" s="94" t="s">
        <v>1954</v>
      </c>
      <c r="E1042" s="110">
        <v>8210</v>
      </c>
      <c r="F1042" s="21">
        <v>90272000</v>
      </c>
      <c r="G1042" s="51">
        <v>0.18</v>
      </c>
      <c r="I1042" s="99">
        <v>9441.5</v>
      </c>
      <c r="J1042" s="101">
        <f t="shared" si="212"/>
        <v>0.15</v>
      </c>
      <c r="K1042" s="121">
        <f t="shared" si="213"/>
        <v>9440</v>
      </c>
    </row>
    <row r="1043" spans="1:15" ht="18" customHeight="1">
      <c r="A1043" s="91" t="s">
        <v>1958</v>
      </c>
      <c r="B1043" s="92" t="s">
        <v>1959</v>
      </c>
      <c r="C1043" s="93" t="s">
        <v>1960</v>
      </c>
      <c r="D1043" s="94" t="s">
        <v>1750</v>
      </c>
      <c r="E1043" s="110">
        <v>1080</v>
      </c>
      <c r="F1043" s="21">
        <v>90272000</v>
      </c>
      <c r="G1043" s="51">
        <v>0.18</v>
      </c>
      <c r="I1043" s="99">
        <v>1188</v>
      </c>
      <c r="J1043" s="100">
        <f t="shared" si="212"/>
        <v>0.1</v>
      </c>
      <c r="K1043" s="121">
        <f t="shared" si="213"/>
        <v>1180</v>
      </c>
    </row>
    <row r="1044" spans="1:15" ht="18" customHeight="1">
      <c r="A1044" s="91" t="s">
        <v>1961</v>
      </c>
      <c r="B1044" s="92" t="s">
        <v>1962</v>
      </c>
      <c r="C1044" s="93" t="s">
        <v>1963</v>
      </c>
      <c r="D1044" s="94" t="s">
        <v>1750</v>
      </c>
      <c r="E1044" s="110">
        <v>1080</v>
      </c>
      <c r="F1044" s="21">
        <v>90272000</v>
      </c>
      <c r="G1044" s="51">
        <v>0.18</v>
      </c>
      <c r="I1044" s="99">
        <v>1188</v>
      </c>
      <c r="J1044" s="100">
        <f t="shared" si="212"/>
        <v>0.1</v>
      </c>
      <c r="K1044" s="121">
        <f t="shared" si="213"/>
        <v>1180</v>
      </c>
    </row>
    <row r="1045" spans="1:15" ht="18" customHeight="1">
      <c r="A1045" s="91" t="s">
        <v>1964</v>
      </c>
      <c r="B1045" s="92" t="s">
        <v>1965</v>
      </c>
      <c r="C1045" s="93" t="s">
        <v>1966</v>
      </c>
      <c r="D1045" s="94" t="s">
        <v>1750</v>
      </c>
      <c r="E1045" s="110">
        <v>1080</v>
      </c>
      <c r="F1045" s="21">
        <v>90272000</v>
      </c>
      <c r="G1045" s="51">
        <v>0.18</v>
      </c>
      <c r="I1045" s="99">
        <v>1188</v>
      </c>
      <c r="J1045" s="100">
        <f t="shared" si="212"/>
        <v>0.1</v>
      </c>
      <c r="K1045" s="121">
        <f t="shared" si="213"/>
        <v>1180</v>
      </c>
    </row>
    <row r="1046" spans="1:15" ht="18" customHeight="1">
      <c r="A1046" s="91" t="s">
        <v>1967</v>
      </c>
      <c r="B1046" s="92" t="s">
        <v>1968</v>
      </c>
      <c r="C1046" s="93" t="s">
        <v>1969</v>
      </c>
      <c r="D1046" s="94" t="s">
        <v>1750</v>
      </c>
      <c r="E1046" s="110">
        <v>1080</v>
      </c>
      <c r="F1046" s="21">
        <v>90272000</v>
      </c>
      <c r="G1046" s="51">
        <v>0.18</v>
      </c>
      <c r="I1046" s="99">
        <v>1188</v>
      </c>
      <c r="J1046" s="100">
        <f t="shared" si="212"/>
        <v>0.1</v>
      </c>
      <c r="K1046" s="121">
        <f t="shared" si="213"/>
        <v>1180</v>
      </c>
    </row>
    <row r="1047" spans="1:15" ht="18" customHeight="1">
      <c r="A1047" s="91" t="s">
        <v>1970</v>
      </c>
      <c r="B1047" s="92" t="s">
        <v>1971</v>
      </c>
      <c r="C1047" s="93" t="s">
        <v>1972</v>
      </c>
      <c r="D1047" s="94" t="s">
        <v>1750</v>
      </c>
      <c r="E1047" s="110">
        <v>1159.5</v>
      </c>
      <c r="F1047" s="21">
        <v>90272000</v>
      </c>
      <c r="G1047" s="51">
        <v>0.18</v>
      </c>
      <c r="I1047" s="99">
        <v>1275.45</v>
      </c>
      <c r="J1047" s="100">
        <f t="shared" si="212"/>
        <v>0.10000000000000003</v>
      </c>
      <c r="K1047" s="121">
        <f t="shared" si="213"/>
        <v>1270</v>
      </c>
    </row>
    <row r="1048" spans="1:15" ht="18" customHeight="1">
      <c r="A1048" s="91" t="s">
        <v>1973</v>
      </c>
      <c r="B1048" s="92" t="s">
        <v>1974</v>
      </c>
      <c r="C1048" s="93" t="s">
        <v>1975</v>
      </c>
      <c r="D1048" s="94" t="s">
        <v>1750</v>
      </c>
      <c r="E1048" s="110">
        <v>1159.5</v>
      </c>
      <c r="F1048" s="21">
        <v>90272000</v>
      </c>
      <c r="G1048" s="51">
        <v>0.18</v>
      </c>
      <c r="I1048" s="99">
        <v>1275.45</v>
      </c>
      <c r="J1048" s="100">
        <f t="shared" si="212"/>
        <v>0.10000000000000003</v>
      </c>
      <c r="K1048" s="121">
        <f t="shared" si="213"/>
        <v>1270</v>
      </c>
    </row>
    <row r="1049" spans="1:15" ht="18" customHeight="1">
      <c r="A1049" s="91" t="s">
        <v>1976</v>
      </c>
      <c r="B1049" s="92" t="s">
        <v>1977</v>
      </c>
      <c r="C1049" s="93" t="s">
        <v>1978</v>
      </c>
      <c r="D1049" s="94" t="s">
        <v>1750</v>
      </c>
      <c r="E1049" s="110">
        <v>1159.5</v>
      </c>
      <c r="F1049" s="21">
        <v>90272000</v>
      </c>
      <c r="G1049" s="51">
        <v>0.18</v>
      </c>
      <c r="I1049" s="99">
        <v>1275.45</v>
      </c>
      <c r="J1049" s="100">
        <f t="shared" si="212"/>
        <v>0.10000000000000003</v>
      </c>
      <c r="K1049" s="121">
        <f t="shared" si="213"/>
        <v>1270</v>
      </c>
    </row>
    <row r="1050" spans="1:15" ht="18" customHeight="1">
      <c r="A1050" s="91" t="s">
        <v>1979</v>
      </c>
      <c r="B1050" s="92" t="s">
        <v>1980</v>
      </c>
      <c r="C1050" s="93" t="s">
        <v>1981</v>
      </c>
      <c r="D1050" s="94" t="s">
        <v>1743</v>
      </c>
      <c r="E1050" s="110">
        <v>660.25</v>
      </c>
      <c r="F1050" s="21">
        <v>90272000</v>
      </c>
      <c r="G1050" s="51">
        <v>0.18</v>
      </c>
      <c r="I1050" s="99">
        <v>726.27500000000009</v>
      </c>
      <c r="J1050" s="100">
        <f t="shared" si="212"/>
        <v>0.10000000000000014</v>
      </c>
      <c r="K1050" s="121">
        <f t="shared" si="213"/>
        <v>720</v>
      </c>
    </row>
    <row r="1051" spans="1:15" ht="18" customHeight="1">
      <c r="A1051" s="91" t="s">
        <v>1982</v>
      </c>
      <c r="B1051" s="92" t="s">
        <v>1983</v>
      </c>
      <c r="C1051" s="93" t="s">
        <v>1984</v>
      </c>
      <c r="D1051" s="94" t="s">
        <v>1743</v>
      </c>
      <c r="E1051" s="110">
        <v>660.25</v>
      </c>
      <c r="F1051" s="21">
        <v>90272000</v>
      </c>
      <c r="G1051" s="51">
        <v>0.18</v>
      </c>
      <c r="I1051" s="99">
        <v>726.27500000000009</v>
      </c>
      <c r="J1051" s="100">
        <f t="shared" si="212"/>
        <v>0.10000000000000014</v>
      </c>
      <c r="K1051" s="121">
        <f t="shared" si="213"/>
        <v>720</v>
      </c>
    </row>
    <row r="1052" spans="1:15" ht="18" customHeight="1">
      <c r="A1052" s="91" t="s">
        <v>1985</v>
      </c>
      <c r="B1052" s="92" t="s">
        <v>1986</v>
      </c>
      <c r="C1052" s="93" t="s">
        <v>1987</v>
      </c>
      <c r="D1052" s="94" t="s">
        <v>1743</v>
      </c>
      <c r="E1052" s="110">
        <v>660.25</v>
      </c>
      <c r="F1052" s="21">
        <v>90272000</v>
      </c>
      <c r="G1052" s="51">
        <v>0.18</v>
      </c>
      <c r="I1052" s="99">
        <v>726.27500000000009</v>
      </c>
      <c r="J1052" s="100">
        <f t="shared" si="212"/>
        <v>0.10000000000000014</v>
      </c>
      <c r="K1052" s="121">
        <f t="shared" si="213"/>
        <v>720</v>
      </c>
    </row>
    <row r="1053" spans="1:15" ht="18" customHeight="1">
      <c r="A1053" s="91" t="s">
        <v>1988</v>
      </c>
      <c r="B1053" s="92" t="s">
        <v>1989</v>
      </c>
      <c r="C1053" s="93" t="s">
        <v>1990</v>
      </c>
      <c r="D1053" s="94" t="s">
        <v>1743</v>
      </c>
      <c r="E1053" s="110">
        <v>600</v>
      </c>
      <c r="F1053" s="21">
        <v>90272000</v>
      </c>
      <c r="G1053" s="51">
        <v>0.18</v>
      </c>
      <c r="I1053" s="99">
        <f>600*1.1</f>
        <v>660</v>
      </c>
      <c r="J1053" s="101">
        <f t="shared" si="212"/>
        <v>0.1</v>
      </c>
      <c r="K1053" s="121">
        <f t="shared" si="213"/>
        <v>660</v>
      </c>
      <c r="L1053" s="3">
        <f>600*60/100</f>
        <v>360</v>
      </c>
      <c r="M1053" s="3">
        <v>231</v>
      </c>
      <c r="N1053" s="3">
        <f>+L1053-M1053</f>
        <v>129</v>
      </c>
      <c r="O1053" s="3">
        <f>+N1053/L1053*100</f>
        <v>35.833333333333336</v>
      </c>
    </row>
    <row r="1054" spans="1:15" ht="18" customHeight="1">
      <c r="A1054" s="91" t="s">
        <v>1991</v>
      </c>
      <c r="B1054" s="92" t="s">
        <v>1992</v>
      </c>
      <c r="C1054" s="93" t="s">
        <v>1993</v>
      </c>
      <c r="D1054" s="94" t="s">
        <v>1834</v>
      </c>
      <c r="E1054" s="110">
        <v>660.25</v>
      </c>
      <c r="F1054" s="21">
        <v>90272000</v>
      </c>
      <c r="G1054" s="51">
        <v>0.18</v>
      </c>
      <c r="I1054" s="99">
        <v>726.27500000000009</v>
      </c>
      <c r="J1054" s="100">
        <f t="shared" si="212"/>
        <v>0.10000000000000014</v>
      </c>
      <c r="K1054" s="121">
        <f t="shared" si="213"/>
        <v>720</v>
      </c>
    </row>
    <row r="1055" spans="1:15" ht="18" customHeight="1">
      <c r="A1055" s="91" t="s">
        <v>1994</v>
      </c>
      <c r="B1055" s="92" t="s">
        <v>1995</v>
      </c>
      <c r="C1055" s="93" t="s">
        <v>1996</v>
      </c>
      <c r="D1055" s="94" t="s">
        <v>1834</v>
      </c>
      <c r="E1055" s="110">
        <v>5010.25</v>
      </c>
      <c r="F1055" s="21">
        <v>90272000</v>
      </c>
      <c r="G1055" s="51">
        <v>0.18</v>
      </c>
      <c r="I1055" s="99">
        <v>5511.2750000000005</v>
      </c>
      <c r="J1055" s="100">
        <f t="shared" si="212"/>
        <v>0.1000000000000001</v>
      </c>
      <c r="K1055" s="121">
        <f t="shared" si="213"/>
        <v>5510</v>
      </c>
    </row>
    <row r="1056" spans="1:15" ht="18" customHeight="1">
      <c r="A1056" s="91" t="s">
        <v>1997</v>
      </c>
      <c r="B1056" s="91" t="s">
        <v>1998</v>
      </c>
      <c r="C1056" s="93" t="s">
        <v>1999</v>
      </c>
      <c r="D1056" s="94" t="s">
        <v>1954</v>
      </c>
      <c r="E1056" s="110">
        <v>7480</v>
      </c>
      <c r="F1056" s="63">
        <v>90272000</v>
      </c>
      <c r="G1056" s="51">
        <v>0.18</v>
      </c>
      <c r="I1056" s="99">
        <v>8228</v>
      </c>
      <c r="J1056" s="100">
        <f t="shared" si="212"/>
        <v>0.1</v>
      </c>
      <c r="K1056" s="121">
        <f t="shared" si="213"/>
        <v>8220</v>
      </c>
    </row>
    <row r="1057" spans="1:11" ht="18" customHeight="1">
      <c r="A1057" s="91" t="s">
        <v>2000</v>
      </c>
      <c r="B1057" s="92" t="s">
        <v>2001</v>
      </c>
      <c r="C1057" s="93" t="s">
        <v>2002</v>
      </c>
      <c r="D1057" s="94" t="s">
        <v>1750</v>
      </c>
      <c r="E1057" s="110">
        <v>1080</v>
      </c>
      <c r="F1057" s="63">
        <v>90272000</v>
      </c>
      <c r="G1057" s="51">
        <v>0.18</v>
      </c>
      <c r="I1057" s="99">
        <f>1080*1.15</f>
        <v>1242</v>
      </c>
      <c r="J1057" s="100">
        <f t="shared" si="212"/>
        <v>0.15</v>
      </c>
      <c r="K1057" s="121">
        <f t="shared" si="213"/>
        <v>1240</v>
      </c>
    </row>
    <row r="1058" spans="1:11" ht="18" customHeight="1">
      <c r="A1058" s="91" t="s">
        <v>2003</v>
      </c>
      <c r="B1058" s="92" t="s">
        <v>2004</v>
      </c>
      <c r="C1058" s="93" t="s">
        <v>2005</v>
      </c>
      <c r="D1058" s="94" t="s">
        <v>1750</v>
      </c>
      <c r="E1058" s="110">
        <v>1080</v>
      </c>
      <c r="F1058" s="21">
        <v>90272000</v>
      </c>
      <c r="G1058" s="51">
        <v>0.18</v>
      </c>
      <c r="I1058" s="99">
        <v>1242</v>
      </c>
      <c r="J1058" s="101">
        <f t="shared" si="212"/>
        <v>0.15</v>
      </c>
      <c r="K1058" s="121">
        <f t="shared" si="213"/>
        <v>1240</v>
      </c>
    </row>
    <row r="1059" spans="1:11" ht="18" customHeight="1">
      <c r="A1059" s="91" t="s">
        <v>2006</v>
      </c>
      <c r="B1059" s="92" t="s">
        <v>2007</v>
      </c>
      <c r="C1059" s="93" t="s">
        <v>2008</v>
      </c>
      <c r="D1059" s="94" t="s">
        <v>1750</v>
      </c>
      <c r="E1059" s="110">
        <v>1159.5</v>
      </c>
      <c r="F1059" s="21">
        <v>90272000</v>
      </c>
      <c r="G1059" s="51">
        <v>0.18</v>
      </c>
      <c r="I1059" s="99">
        <f>1160*1.15</f>
        <v>1334</v>
      </c>
      <c r="J1059" s="100">
        <f t="shared" si="212"/>
        <v>0.15049590340664079</v>
      </c>
      <c r="K1059" s="121">
        <f t="shared" si="213"/>
        <v>1330</v>
      </c>
    </row>
    <row r="1060" spans="1:11" ht="18" customHeight="1">
      <c r="A1060" s="91" t="s">
        <v>2009</v>
      </c>
      <c r="B1060" s="92" t="s">
        <v>2010</v>
      </c>
      <c r="C1060" s="93" t="s">
        <v>2011</v>
      </c>
      <c r="D1060" s="94" t="s">
        <v>1803</v>
      </c>
      <c r="E1060" s="110">
        <v>660.25</v>
      </c>
      <c r="F1060" s="21">
        <v>90272000</v>
      </c>
      <c r="G1060" s="51">
        <v>0.18</v>
      </c>
      <c r="I1060" s="99">
        <f>660*1.15</f>
        <v>758.99999999999989</v>
      </c>
      <c r="J1060" s="100">
        <f t="shared" si="212"/>
        <v>0.14956455887921224</v>
      </c>
      <c r="K1060" s="121">
        <f t="shared" si="213"/>
        <v>750</v>
      </c>
    </row>
    <row r="1061" spans="1:11" ht="18" customHeight="1">
      <c r="A1061" s="91" t="s">
        <v>2012</v>
      </c>
      <c r="B1061" s="92" t="s">
        <v>2013</v>
      </c>
      <c r="C1061" s="93" t="s">
        <v>2014</v>
      </c>
      <c r="D1061" s="94" t="s">
        <v>1803</v>
      </c>
      <c r="E1061" s="110">
        <v>660.25</v>
      </c>
      <c r="F1061" s="21">
        <v>90272000</v>
      </c>
      <c r="G1061" s="51">
        <v>0.18</v>
      </c>
      <c r="I1061" s="99">
        <v>759.28749999999991</v>
      </c>
      <c r="J1061" s="101">
        <f t="shared" si="212"/>
        <v>0.14999999999999986</v>
      </c>
      <c r="K1061" s="121">
        <f t="shared" si="213"/>
        <v>750</v>
      </c>
    </row>
    <row r="1062" spans="1:11" ht="18" customHeight="1">
      <c r="A1062" s="59" t="s">
        <v>2015</v>
      </c>
      <c r="B1062" s="92" t="s">
        <v>2016</v>
      </c>
      <c r="C1062" s="93" t="s">
        <v>2017</v>
      </c>
      <c r="D1062" s="94" t="s">
        <v>1954</v>
      </c>
      <c r="E1062" s="110">
        <v>5640</v>
      </c>
      <c r="F1062" s="21">
        <v>90272000</v>
      </c>
      <c r="G1062" s="51">
        <v>0.18</v>
      </c>
      <c r="I1062" s="99">
        <v>6204.0000000000009</v>
      </c>
      <c r="J1062" s="100">
        <f t="shared" si="212"/>
        <v>0.10000000000000016</v>
      </c>
      <c r="K1062" s="121">
        <f t="shared" si="213"/>
        <v>6200</v>
      </c>
    </row>
    <row r="1063" spans="1:11" ht="18" customHeight="1">
      <c r="A1063" s="59" t="s">
        <v>2018</v>
      </c>
      <c r="B1063" s="91" t="s">
        <v>2019</v>
      </c>
      <c r="C1063" s="93" t="s">
        <v>2020</v>
      </c>
      <c r="D1063" s="94" t="s">
        <v>1954</v>
      </c>
      <c r="E1063" s="110">
        <v>13139.75</v>
      </c>
      <c r="F1063" s="21">
        <v>90272000</v>
      </c>
      <c r="G1063" s="51">
        <v>0.18</v>
      </c>
      <c r="I1063" s="99">
        <v>14453.725</v>
      </c>
      <c r="J1063" s="100">
        <f t="shared" si="212"/>
        <v>0.10000000000000003</v>
      </c>
      <c r="K1063" s="121">
        <f t="shared" si="213"/>
        <v>14450</v>
      </c>
    </row>
    <row r="1064" spans="1:11" ht="18" customHeight="1">
      <c r="A1064" s="91" t="s">
        <v>2021</v>
      </c>
      <c r="B1064" s="92" t="s">
        <v>2022</v>
      </c>
      <c r="C1064" s="93" t="s">
        <v>2023</v>
      </c>
      <c r="D1064" s="94" t="s">
        <v>1750</v>
      </c>
      <c r="E1064" s="110">
        <v>1739.5</v>
      </c>
      <c r="F1064" s="21">
        <v>90272000</v>
      </c>
      <c r="G1064" s="51">
        <v>0.18</v>
      </c>
      <c r="I1064" s="99">
        <v>1913.45</v>
      </c>
      <c r="J1064" s="100">
        <f t="shared" ref="J1064:J1095" si="214">(I1064-E1064)/E1064</f>
        <v>0.10000000000000002</v>
      </c>
      <c r="K1064" s="121">
        <f t="shared" si="213"/>
        <v>1910</v>
      </c>
    </row>
    <row r="1065" spans="1:11" ht="18" customHeight="1">
      <c r="A1065" s="91" t="s">
        <v>2024</v>
      </c>
      <c r="B1065" s="92" t="s">
        <v>2025</v>
      </c>
      <c r="C1065" s="93" t="s">
        <v>2026</v>
      </c>
      <c r="D1065" s="94" t="s">
        <v>1750</v>
      </c>
      <c r="E1065" s="110">
        <v>1739.5</v>
      </c>
      <c r="F1065" s="21">
        <v>90272000</v>
      </c>
      <c r="G1065" s="51">
        <v>0.18</v>
      </c>
      <c r="I1065" s="99">
        <v>1913.45</v>
      </c>
      <c r="J1065" s="100">
        <f t="shared" si="214"/>
        <v>0.10000000000000002</v>
      </c>
      <c r="K1065" s="121">
        <f t="shared" si="213"/>
        <v>1910</v>
      </c>
    </row>
    <row r="1066" spans="1:11" ht="18" customHeight="1">
      <c r="A1066" s="91" t="s">
        <v>2027</v>
      </c>
      <c r="B1066" s="92" t="s">
        <v>2028</v>
      </c>
      <c r="C1066" s="93" t="s">
        <v>2029</v>
      </c>
      <c r="D1066" s="94" t="s">
        <v>1750</v>
      </c>
      <c r="E1066" s="110">
        <v>1739.5</v>
      </c>
      <c r="F1066" s="21">
        <v>90272000</v>
      </c>
      <c r="G1066" s="51">
        <v>0.18</v>
      </c>
      <c r="I1066" s="99">
        <v>1913.45</v>
      </c>
      <c r="J1066" s="100">
        <f t="shared" si="214"/>
        <v>0.10000000000000002</v>
      </c>
      <c r="K1066" s="121">
        <f t="shared" si="213"/>
        <v>1910</v>
      </c>
    </row>
    <row r="1067" spans="1:11" ht="18" customHeight="1">
      <c r="A1067" s="91" t="s">
        <v>2030</v>
      </c>
      <c r="B1067" s="92" t="s">
        <v>2031</v>
      </c>
      <c r="C1067" s="93" t="s">
        <v>2032</v>
      </c>
      <c r="D1067" s="94" t="s">
        <v>1750</v>
      </c>
      <c r="E1067" s="110">
        <v>1080</v>
      </c>
      <c r="F1067" s="21">
        <v>90272000</v>
      </c>
      <c r="G1067" s="51">
        <v>0.18</v>
      </c>
      <c r="I1067" s="99">
        <v>1188</v>
      </c>
      <c r="J1067" s="100">
        <f t="shared" si="214"/>
        <v>0.1</v>
      </c>
      <c r="K1067" s="121">
        <f t="shared" si="213"/>
        <v>1180</v>
      </c>
    </row>
    <row r="1068" spans="1:11" ht="18" customHeight="1">
      <c r="A1068" s="59" t="s">
        <v>2033</v>
      </c>
      <c r="B1068" s="92" t="s">
        <v>2034</v>
      </c>
      <c r="C1068" s="93" t="s">
        <v>2035</v>
      </c>
      <c r="D1068" s="94" t="s">
        <v>1743</v>
      </c>
      <c r="E1068" s="110">
        <v>1319.75</v>
      </c>
      <c r="F1068" s="21">
        <v>90272000</v>
      </c>
      <c r="G1068" s="51">
        <v>0.18</v>
      </c>
      <c r="I1068" s="99">
        <v>1451.7250000000001</v>
      </c>
      <c r="J1068" s="100">
        <f t="shared" si="214"/>
        <v>0.1000000000000001</v>
      </c>
      <c r="K1068" s="121">
        <f t="shared" si="213"/>
        <v>1450</v>
      </c>
    </row>
    <row r="1069" spans="1:11" ht="18" customHeight="1">
      <c r="A1069" s="59" t="s">
        <v>2036</v>
      </c>
      <c r="B1069" s="92" t="s">
        <v>2037</v>
      </c>
      <c r="C1069" s="93" t="s">
        <v>2038</v>
      </c>
      <c r="D1069" s="94" t="s">
        <v>1743</v>
      </c>
      <c r="E1069" s="110">
        <v>1159.5</v>
      </c>
      <c r="F1069" s="21">
        <v>90272000</v>
      </c>
      <c r="G1069" s="51">
        <v>0.18</v>
      </c>
      <c r="I1069" s="99">
        <v>1275.45</v>
      </c>
      <c r="J1069" s="100">
        <f t="shared" si="214"/>
        <v>0.10000000000000003</v>
      </c>
      <c r="K1069" s="121">
        <f t="shared" si="213"/>
        <v>1270</v>
      </c>
    </row>
    <row r="1070" spans="1:11" ht="18" customHeight="1">
      <c r="A1070" s="59" t="s">
        <v>2039</v>
      </c>
      <c r="B1070" s="92" t="s">
        <v>2040</v>
      </c>
      <c r="C1070" s="93" t="s">
        <v>2041</v>
      </c>
      <c r="D1070" s="94" t="s">
        <v>1743</v>
      </c>
      <c r="E1070" s="110">
        <v>1049.5</v>
      </c>
      <c r="F1070" s="21">
        <v>90272000</v>
      </c>
      <c r="G1070" s="51">
        <v>0.18</v>
      </c>
      <c r="I1070" s="99">
        <v>1154.45</v>
      </c>
      <c r="J1070" s="100">
        <f t="shared" si="214"/>
        <v>0.10000000000000005</v>
      </c>
      <c r="K1070" s="121">
        <f t="shared" si="213"/>
        <v>1150</v>
      </c>
    </row>
    <row r="1071" spans="1:11" ht="18" customHeight="1">
      <c r="A1071" s="59" t="s">
        <v>2042</v>
      </c>
      <c r="B1071" s="92" t="s">
        <v>2043</v>
      </c>
      <c r="C1071" s="93" t="s">
        <v>2044</v>
      </c>
      <c r="D1071" s="94" t="s">
        <v>1743</v>
      </c>
      <c r="E1071" s="110">
        <v>679.75</v>
      </c>
      <c r="F1071" s="21">
        <v>90272000</v>
      </c>
      <c r="G1071" s="51">
        <v>0.18</v>
      </c>
      <c r="I1071" s="99">
        <v>747.72500000000002</v>
      </c>
      <c r="J1071" s="100">
        <f t="shared" si="214"/>
        <v>0.10000000000000003</v>
      </c>
      <c r="K1071" s="121">
        <f t="shared" si="213"/>
        <v>740</v>
      </c>
    </row>
    <row r="1072" spans="1:11" ht="18" customHeight="1">
      <c r="A1072" s="59" t="s">
        <v>2045</v>
      </c>
      <c r="B1072" s="92" t="s">
        <v>2046</v>
      </c>
      <c r="C1072" s="93" t="s">
        <v>2047</v>
      </c>
      <c r="D1072" s="94" t="s">
        <v>1796</v>
      </c>
      <c r="E1072" s="110">
        <v>339.5</v>
      </c>
      <c r="F1072" s="21">
        <v>90272000</v>
      </c>
      <c r="G1072" s="51">
        <v>0.18</v>
      </c>
      <c r="I1072" s="99">
        <v>373.45000000000005</v>
      </c>
      <c r="J1072" s="100">
        <f t="shared" si="214"/>
        <v>0.10000000000000013</v>
      </c>
      <c r="K1072" s="121">
        <f t="shared" si="213"/>
        <v>370</v>
      </c>
    </row>
    <row r="1073" spans="1:11" ht="18" customHeight="1">
      <c r="A1073" s="59" t="s">
        <v>2048</v>
      </c>
      <c r="B1073" s="92" t="s">
        <v>2049</v>
      </c>
      <c r="C1073" s="93" t="s">
        <v>2050</v>
      </c>
      <c r="D1073" s="94" t="s">
        <v>1834</v>
      </c>
      <c r="E1073" s="110">
        <v>2039.5</v>
      </c>
      <c r="F1073" s="21">
        <v>90272000</v>
      </c>
      <c r="G1073" s="51">
        <v>0.18</v>
      </c>
      <c r="I1073" s="99">
        <v>2243.4500000000003</v>
      </c>
      <c r="J1073" s="100">
        <f t="shared" si="214"/>
        <v>0.10000000000000013</v>
      </c>
      <c r="K1073" s="121">
        <f t="shared" si="213"/>
        <v>2240</v>
      </c>
    </row>
    <row r="1074" spans="1:11" ht="18" customHeight="1">
      <c r="A1074" s="91" t="s">
        <v>2051</v>
      </c>
      <c r="B1074" s="92" t="s">
        <v>2052</v>
      </c>
      <c r="C1074" s="93" t="s">
        <v>2053</v>
      </c>
      <c r="D1074" s="94" t="s">
        <v>1954</v>
      </c>
      <c r="E1074" s="110">
        <v>6570.25</v>
      </c>
      <c r="F1074" s="21">
        <v>90272000</v>
      </c>
      <c r="G1074" s="51">
        <v>0.18</v>
      </c>
      <c r="I1074" s="99">
        <v>7227.2750000000005</v>
      </c>
      <c r="J1074" s="100">
        <f t="shared" si="214"/>
        <v>0.10000000000000009</v>
      </c>
      <c r="K1074" s="121">
        <f t="shared" si="213"/>
        <v>7220</v>
      </c>
    </row>
    <row r="1075" spans="1:11" ht="18" customHeight="1">
      <c r="A1075" s="91" t="s">
        <v>2054</v>
      </c>
      <c r="B1075" s="92" t="s">
        <v>2055</v>
      </c>
      <c r="C1075" s="93" t="s">
        <v>2056</v>
      </c>
      <c r="D1075" s="94" t="s">
        <v>1954</v>
      </c>
      <c r="E1075" s="110">
        <v>16420</v>
      </c>
      <c r="F1075" s="21">
        <v>90272000</v>
      </c>
      <c r="G1075" s="51">
        <v>0.18</v>
      </c>
      <c r="I1075" s="99">
        <f>16420*1.2</f>
        <v>19704</v>
      </c>
      <c r="J1075" s="100">
        <f t="shared" si="214"/>
        <v>0.2</v>
      </c>
      <c r="K1075" s="121">
        <f t="shared" si="213"/>
        <v>19700</v>
      </c>
    </row>
    <row r="1076" spans="1:11" ht="18" customHeight="1">
      <c r="A1076" s="91" t="s">
        <v>2057</v>
      </c>
      <c r="B1076" s="92" t="s">
        <v>2058</v>
      </c>
      <c r="C1076" s="93" t="s">
        <v>2056</v>
      </c>
      <c r="D1076" s="94" t="s">
        <v>1954</v>
      </c>
      <c r="E1076" s="110">
        <v>16420</v>
      </c>
      <c r="F1076" s="21">
        <v>90272000</v>
      </c>
      <c r="G1076" s="51">
        <v>0.18</v>
      </c>
      <c r="I1076" s="99">
        <v>19704</v>
      </c>
      <c r="J1076" s="101">
        <f t="shared" si="214"/>
        <v>0.2</v>
      </c>
      <c r="K1076" s="121">
        <f t="shared" si="213"/>
        <v>19700</v>
      </c>
    </row>
    <row r="1077" spans="1:11" ht="18" customHeight="1">
      <c r="A1077" s="59" t="s">
        <v>2059</v>
      </c>
      <c r="B1077" s="92" t="s">
        <v>2060</v>
      </c>
      <c r="C1077" s="93" t="s">
        <v>2061</v>
      </c>
      <c r="D1077" s="94" t="s">
        <v>1750</v>
      </c>
      <c r="E1077" s="110">
        <v>1080</v>
      </c>
      <c r="F1077" s="21">
        <v>90272000</v>
      </c>
      <c r="G1077" s="51">
        <v>0.18</v>
      </c>
      <c r="I1077" s="99">
        <v>1188</v>
      </c>
      <c r="J1077" s="100">
        <f t="shared" si="214"/>
        <v>0.1</v>
      </c>
      <c r="K1077" s="121">
        <f t="shared" si="213"/>
        <v>1180</v>
      </c>
    </row>
    <row r="1078" spans="1:11" ht="18" customHeight="1">
      <c r="A1078" s="59" t="s">
        <v>2062</v>
      </c>
      <c r="B1078" s="92" t="s">
        <v>2063</v>
      </c>
      <c r="C1078" s="93" t="s">
        <v>2064</v>
      </c>
      <c r="D1078" s="94" t="s">
        <v>1750</v>
      </c>
      <c r="E1078" s="110">
        <v>1080</v>
      </c>
      <c r="F1078" s="21">
        <v>90272000</v>
      </c>
      <c r="G1078" s="51">
        <v>0.18</v>
      </c>
      <c r="I1078" s="99">
        <v>1188</v>
      </c>
      <c r="J1078" s="100">
        <f t="shared" si="214"/>
        <v>0.1</v>
      </c>
      <c r="K1078" s="121">
        <f t="shared" si="213"/>
        <v>1180</v>
      </c>
    </row>
    <row r="1079" spans="1:11" s="7" customFormat="1" ht="18" customHeight="1">
      <c r="A1079" s="91" t="s">
        <v>2065</v>
      </c>
      <c r="B1079" s="92" t="s">
        <v>2066</v>
      </c>
      <c r="C1079" s="93" t="s">
        <v>2067</v>
      </c>
      <c r="D1079" s="94" t="s">
        <v>2068</v>
      </c>
      <c r="E1079" s="110">
        <v>2679.5</v>
      </c>
      <c r="F1079" s="21">
        <v>90272000</v>
      </c>
      <c r="G1079" s="51">
        <v>0.18</v>
      </c>
      <c r="I1079" s="99">
        <v>3215.4</v>
      </c>
      <c r="J1079" s="101">
        <f t="shared" si="214"/>
        <v>0.20000000000000004</v>
      </c>
      <c r="K1079" s="121">
        <f t="shared" si="213"/>
        <v>3210</v>
      </c>
    </row>
    <row r="1080" spans="1:11" s="7" customFormat="1" ht="18" customHeight="1">
      <c r="A1080" s="91" t="s">
        <v>2069</v>
      </c>
      <c r="B1080" s="92" t="s">
        <v>2070</v>
      </c>
      <c r="C1080" s="93" t="s">
        <v>2067</v>
      </c>
      <c r="D1080" s="94" t="s">
        <v>2071</v>
      </c>
      <c r="E1080" s="110">
        <v>3709.75</v>
      </c>
      <c r="F1080" s="21">
        <v>90272000</v>
      </c>
      <c r="G1080" s="51">
        <v>0.18</v>
      </c>
      <c r="I1080" s="99">
        <f>3710*1.2</f>
        <v>4452</v>
      </c>
      <c r="J1080" s="100">
        <f t="shared" si="214"/>
        <v>0.20008086798301772</v>
      </c>
      <c r="K1080" s="121">
        <f t="shared" si="213"/>
        <v>4450</v>
      </c>
    </row>
    <row r="1081" spans="1:11" s="7" customFormat="1" ht="18" customHeight="1">
      <c r="A1081" s="91" t="s">
        <v>2072</v>
      </c>
      <c r="B1081" s="92" t="s">
        <v>2073</v>
      </c>
      <c r="C1081" s="93" t="s">
        <v>2067</v>
      </c>
      <c r="D1081" s="94" t="s">
        <v>2074</v>
      </c>
      <c r="E1081" s="110">
        <v>4149.75</v>
      </c>
      <c r="F1081" s="21">
        <v>90272000</v>
      </c>
      <c r="G1081" s="51">
        <v>0.18</v>
      </c>
      <c r="I1081" s="99">
        <f>4150*1.2</f>
        <v>4980</v>
      </c>
      <c r="J1081" s="100">
        <f t="shared" si="214"/>
        <v>0.20007229351165734</v>
      </c>
      <c r="K1081" s="121">
        <f t="shared" si="213"/>
        <v>4980</v>
      </c>
    </row>
    <row r="1082" spans="1:11" s="7" customFormat="1" ht="18" customHeight="1">
      <c r="A1082" s="91" t="s">
        <v>2075</v>
      </c>
      <c r="B1082" s="92" t="s">
        <v>2076</v>
      </c>
      <c r="C1082" s="93" t="s">
        <v>2067</v>
      </c>
      <c r="D1082" s="94" t="s">
        <v>2077</v>
      </c>
      <c r="E1082" s="110">
        <v>5179.75</v>
      </c>
      <c r="F1082" s="21">
        <v>90272000</v>
      </c>
      <c r="G1082" s="51">
        <v>0.18</v>
      </c>
      <c r="I1082" s="99">
        <f>5180*1.2</f>
        <v>6216</v>
      </c>
      <c r="J1082" s="100">
        <f t="shared" si="214"/>
        <v>0.20005791785317825</v>
      </c>
      <c r="K1082" s="121">
        <f t="shared" si="213"/>
        <v>6210</v>
      </c>
    </row>
    <row r="1083" spans="1:11" s="7" customFormat="1" ht="18" customHeight="1">
      <c r="A1083" s="91" t="s">
        <v>2078</v>
      </c>
      <c r="B1083" s="92" t="s">
        <v>2079</v>
      </c>
      <c r="C1083" s="93" t="s">
        <v>2067</v>
      </c>
      <c r="D1083" s="94" t="s">
        <v>2080</v>
      </c>
      <c r="E1083" s="110">
        <v>7700.25</v>
      </c>
      <c r="F1083" s="21">
        <v>90272000</v>
      </c>
      <c r="G1083" s="51">
        <v>0.18</v>
      </c>
      <c r="I1083" s="99">
        <f>7700*1.2</f>
        <v>9240</v>
      </c>
      <c r="J1083" s="100">
        <f t="shared" si="214"/>
        <v>0.1999610402259667</v>
      </c>
      <c r="K1083" s="121">
        <f t="shared" si="213"/>
        <v>9240</v>
      </c>
    </row>
    <row r="1084" spans="1:11" s="7" customFormat="1" ht="18" customHeight="1">
      <c r="A1084" s="91" t="s">
        <v>2081</v>
      </c>
      <c r="B1084" s="92" t="s">
        <v>2082</v>
      </c>
      <c r="C1084" s="93" t="s">
        <v>2083</v>
      </c>
      <c r="D1084" s="94" t="s">
        <v>1834</v>
      </c>
      <c r="E1084" s="110">
        <v>4280.25</v>
      </c>
      <c r="F1084" s="21">
        <v>90272000</v>
      </c>
      <c r="G1084" s="51">
        <v>0.18</v>
      </c>
      <c r="I1084" s="99">
        <v>4708.2750000000005</v>
      </c>
      <c r="J1084" s="100">
        <f t="shared" si="214"/>
        <v>0.10000000000000013</v>
      </c>
      <c r="K1084" s="121">
        <f t="shared" si="213"/>
        <v>4700</v>
      </c>
    </row>
    <row r="1085" spans="1:11" s="7" customFormat="1" ht="18" customHeight="1">
      <c r="A1085" s="91" t="s">
        <v>2084</v>
      </c>
      <c r="B1085" s="92" t="s">
        <v>2085</v>
      </c>
      <c r="C1085" s="93" t="s">
        <v>2086</v>
      </c>
      <c r="D1085" s="94" t="s">
        <v>1750</v>
      </c>
      <c r="E1085" s="110">
        <v>3100.25</v>
      </c>
      <c r="F1085" s="21">
        <v>90272000</v>
      </c>
      <c r="G1085" s="51">
        <v>0.18</v>
      </c>
      <c r="I1085" s="99">
        <v>3410.2750000000001</v>
      </c>
      <c r="J1085" s="100">
        <f t="shared" si="214"/>
        <v>0.10000000000000003</v>
      </c>
      <c r="K1085" s="121">
        <f t="shared" si="213"/>
        <v>3410</v>
      </c>
    </row>
    <row r="1086" spans="1:11" s="7" customFormat="1" ht="18" customHeight="1">
      <c r="A1086" s="91" t="s">
        <v>2087</v>
      </c>
      <c r="B1086" s="92" t="s">
        <v>2088</v>
      </c>
      <c r="C1086" s="93" t="s">
        <v>1936</v>
      </c>
      <c r="D1086" s="94" t="s">
        <v>1750</v>
      </c>
      <c r="E1086" s="110">
        <v>1570</v>
      </c>
      <c r="F1086" s="21">
        <v>90272000</v>
      </c>
      <c r="G1086" s="51">
        <v>0.18</v>
      </c>
      <c r="I1086" s="99">
        <v>1727.0000000000002</v>
      </c>
      <c r="J1086" s="100">
        <f t="shared" si="214"/>
        <v>0.10000000000000014</v>
      </c>
      <c r="K1086" s="121">
        <f t="shared" si="213"/>
        <v>1720</v>
      </c>
    </row>
    <row r="1087" spans="1:11" s="7" customFormat="1" ht="18" customHeight="1">
      <c r="A1087" s="91" t="s">
        <v>2089</v>
      </c>
      <c r="B1087" s="92" t="s">
        <v>2090</v>
      </c>
      <c r="C1087" s="93" t="s">
        <v>2091</v>
      </c>
      <c r="D1087" s="94" t="s">
        <v>1750</v>
      </c>
      <c r="E1087" s="110">
        <v>2070</v>
      </c>
      <c r="F1087" s="21">
        <v>90272000</v>
      </c>
      <c r="G1087" s="51">
        <v>0.18</v>
      </c>
      <c r="I1087" s="99">
        <v>2277</v>
      </c>
      <c r="J1087" s="100">
        <f t="shared" si="214"/>
        <v>0.1</v>
      </c>
      <c r="K1087" s="121">
        <f t="shared" si="213"/>
        <v>2270</v>
      </c>
    </row>
    <row r="1088" spans="1:11" s="7" customFormat="1" ht="18" customHeight="1">
      <c r="A1088" s="91" t="s">
        <v>2092</v>
      </c>
      <c r="B1088" s="92" t="s">
        <v>2093</v>
      </c>
      <c r="C1088" s="95" t="s">
        <v>2094</v>
      </c>
      <c r="D1088" s="94" t="s">
        <v>1750</v>
      </c>
      <c r="E1088" s="110">
        <v>7079.5</v>
      </c>
      <c r="F1088" s="21">
        <v>90272000</v>
      </c>
      <c r="G1088" s="51">
        <v>0.18</v>
      </c>
      <c r="I1088" s="99">
        <v>7787.4500000000007</v>
      </c>
      <c r="J1088" s="100">
        <f t="shared" si="214"/>
        <v>0.1000000000000001</v>
      </c>
      <c r="K1088" s="121">
        <f t="shared" si="213"/>
        <v>7780</v>
      </c>
    </row>
    <row r="1089" spans="1:14" s="7" customFormat="1" ht="18" customHeight="1">
      <c r="A1089" s="91" t="s">
        <v>2095</v>
      </c>
      <c r="B1089" s="92" t="s">
        <v>2096</v>
      </c>
      <c r="C1089" s="93" t="s">
        <v>2097</v>
      </c>
      <c r="D1089" s="94" t="s">
        <v>2098</v>
      </c>
      <c r="E1089" s="110">
        <v>4270.25</v>
      </c>
      <c r="F1089" s="21">
        <v>90272000</v>
      </c>
      <c r="G1089" s="51">
        <v>0.18</v>
      </c>
      <c r="I1089" s="99">
        <v>4697.2750000000005</v>
      </c>
      <c r="J1089" s="100">
        <f t="shared" si="214"/>
        <v>0.10000000000000013</v>
      </c>
      <c r="K1089" s="121">
        <f t="shared" si="213"/>
        <v>4690</v>
      </c>
    </row>
    <row r="1090" spans="1:14" s="7" customFormat="1" ht="18" customHeight="1">
      <c r="A1090" s="91" t="s">
        <v>2099</v>
      </c>
      <c r="B1090" s="92" t="s">
        <v>2100</v>
      </c>
      <c r="C1090" s="93" t="s">
        <v>2101</v>
      </c>
      <c r="D1090" s="94" t="s">
        <v>1750</v>
      </c>
      <c r="E1090" s="110">
        <v>760.25</v>
      </c>
      <c r="F1090" s="21">
        <v>90272000</v>
      </c>
      <c r="G1090" s="51">
        <v>0.18</v>
      </c>
      <c r="I1090" s="99">
        <v>836.27500000000009</v>
      </c>
      <c r="J1090" s="100">
        <f t="shared" si="214"/>
        <v>0.10000000000000012</v>
      </c>
      <c r="K1090" s="121">
        <f t="shared" si="213"/>
        <v>830</v>
      </c>
    </row>
    <row r="1091" spans="1:14" s="7" customFormat="1" ht="18" customHeight="1">
      <c r="A1091" s="91" t="s">
        <v>2102</v>
      </c>
      <c r="B1091" s="98" t="s">
        <v>2103</v>
      </c>
      <c r="C1091" s="93" t="s">
        <v>2104</v>
      </c>
      <c r="D1091" s="94" t="s">
        <v>1785</v>
      </c>
      <c r="E1091" s="110">
        <v>1169.5</v>
      </c>
      <c r="F1091" s="63">
        <v>90272000</v>
      </c>
      <c r="G1091" s="51">
        <v>0.18</v>
      </c>
      <c r="I1091" s="99">
        <f>1170*1.1</f>
        <v>1287</v>
      </c>
      <c r="J1091" s="101">
        <f t="shared" si="214"/>
        <v>0.10047028644719966</v>
      </c>
      <c r="K1091" s="121">
        <f t="shared" si="213"/>
        <v>1280</v>
      </c>
      <c r="L1091" s="7">
        <f>1170*60/100</f>
        <v>702</v>
      </c>
      <c r="M1091" s="7">
        <v>407</v>
      </c>
      <c r="N1091" s="7">
        <f>300/702*100</f>
        <v>42.735042735042732</v>
      </c>
    </row>
    <row r="1092" spans="1:14" s="7" customFormat="1" ht="18" customHeight="1">
      <c r="A1092" s="91" t="s">
        <v>2105</v>
      </c>
      <c r="B1092" s="92" t="s">
        <v>2106</v>
      </c>
      <c r="C1092" s="93" t="s">
        <v>2107</v>
      </c>
      <c r="D1092" s="94" t="s">
        <v>1785</v>
      </c>
      <c r="E1092" s="110">
        <v>1570</v>
      </c>
      <c r="F1092" s="63">
        <v>90272000</v>
      </c>
      <c r="G1092" s="51">
        <v>0.18</v>
      </c>
      <c r="I1092" s="99">
        <v>1727.0000000000002</v>
      </c>
      <c r="J1092" s="100">
        <f t="shared" si="214"/>
        <v>0.10000000000000014</v>
      </c>
      <c r="K1092" s="121">
        <f t="shared" si="213"/>
        <v>1720</v>
      </c>
    </row>
    <row r="1093" spans="1:14" s="7" customFormat="1" ht="18" customHeight="1">
      <c r="A1093" s="91" t="s">
        <v>2108</v>
      </c>
      <c r="B1093" s="92" t="s">
        <v>2109</v>
      </c>
      <c r="C1093" s="93" t="s">
        <v>2110</v>
      </c>
      <c r="D1093" s="94" t="s">
        <v>1785</v>
      </c>
      <c r="E1093" s="110">
        <v>1169.5</v>
      </c>
      <c r="F1093" s="21">
        <v>90272000</v>
      </c>
      <c r="G1093" s="51">
        <v>0.18</v>
      </c>
      <c r="I1093" s="99">
        <v>1286.45</v>
      </c>
      <c r="J1093" s="100">
        <f t="shared" si="214"/>
        <v>0.10000000000000003</v>
      </c>
      <c r="K1093" s="121">
        <f t="shared" si="213"/>
        <v>1280</v>
      </c>
    </row>
    <row r="1094" spans="1:14" s="7" customFormat="1" ht="18" customHeight="1">
      <c r="A1094" s="91" t="s">
        <v>2111</v>
      </c>
      <c r="B1094" s="92" t="s">
        <v>2112</v>
      </c>
      <c r="C1094" s="93" t="s">
        <v>2113</v>
      </c>
      <c r="D1094" s="94" t="s">
        <v>1785</v>
      </c>
      <c r="E1094" s="110">
        <v>1820</v>
      </c>
      <c r="F1094" s="21">
        <v>90272000</v>
      </c>
      <c r="G1094" s="51">
        <v>0.18</v>
      </c>
      <c r="I1094" s="99">
        <v>2002.0000000000002</v>
      </c>
      <c r="J1094" s="100">
        <f t="shared" si="214"/>
        <v>0.10000000000000013</v>
      </c>
      <c r="K1094" s="121">
        <f t="shared" si="213"/>
        <v>2000</v>
      </c>
    </row>
    <row r="1095" spans="1:14" s="7" customFormat="1" ht="18" customHeight="1">
      <c r="A1095" s="91" t="s">
        <v>2114</v>
      </c>
      <c r="B1095" s="92" t="s">
        <v>2115</v>
      </c>
      <c r="C1095" s="93" t="s">
        <v>2116</v>
      </c>
      <c r="D1095" s="94" t="s">
        <v>1785</v>
      </c>
      <c r="E1095" s="110">
        <v>2300</v>
      </c>
      <c r="F1095" s="21">
        <v>90272000</v>
      </c>
      <c r="G1095" s="51">
        <v>0.18</v>
      </c>
      <c r="I1095" s="99">
        <v>2530</v>
      </c>
      <c r="J1095" s="100">
        <f t="shared" si="214"/>
        <v>0.1</v>
      </c>
      <c r="K1095" s="121">
        <f t="shared" si="213"/>
        <v>2530</v>
      </c>
    </row>
    <row r="1096" spans="1:14" ht="35.1" customHeight="1">
      <c r="K1096" s="99"/>
    </row>
    <row r="1097" spans="1:14" ht="35.1" customHeight="1">
      <c r="K1097" s="99"/>
    </row>
    <row r="1098" spans="1:14" ht="35.1" customHeight="1">
      <c r="K1098" s="99"/>
    </row>
    <row r="1099" spans="1:14" ht="35.1" customHeight="1">
      <c r="K1099" s="99"/>
    </row>
    <row r="1100" spans="1:14" ht="35.1" customHeight="1">
      <c r="K1100" s="99"/>
    </row>
    <row r="1101" spans="1:14" ht="35.1" customHeight="1">
      <c r="K1101" s="99"/>
    </row>
    <row r="1102" spans="1:14" ht="35.1" customHeight="1">
      <c r="K1102" s="99"/>
    </row>
    <row r="1103" spans="1:14" ht="35.1" customHeight="1">
      <c r="K1103" s="99"/>
    </row>
    <row r="1104" spans="1:14" ht="35.1" customHeight="1">
      <c r="K1104" s="99"/>
    </row>
    <row r="1105" spans="11:11" ht="35.1" customHeight="1">
      <c r="K1105" s="99"/>
    </row>
    <row r="1106" spans="11:11" ht="35.1" customHeight="1">
      <c r="K1106" s="99"/>
    </row>
    <row r="1107" spans="11:11" ht="35.1" customHeight="1">
      <c r="K1107" s="99"/>
    </row>
    <row r="1108" spans="11:11" ht="35.1" customHeight="1">
      <c r="K1108" s="99"/>
    </row>
    <row r="1109" spans="11:11" ht="35.1" customHeight="1">
      <c r="K1109" s="99"/>
    </row>
    <row r="1110" spans="11:11" ht="35.1" customHeight="1">
      <c r="K1110" s="99"/>
    </row>
    <row r="1111" spans="11:11" ht="35.1" customHeight="1">
      <c r="K1111" s="99"/>
    </row>
    <row r="1112" spans="11:11" ht="35.1" customHeight="1">
      <c r="K1112" s="99"/>
    </row>
    <row r="1113" spans="11:11" ht="35.1" customHeight="1">
      <c r="K1113" s="99"/>
    </row>
    <row r="1114" spans="11:11" ht="35.1" customHeight="1">
      <c r="K1114" s="99"/>
    </row>
    <row r="1115" spans="11:11" ht="35.1" customHeight="1">
      <c r="K1115" s="99"/>
    </row>
    <row r="1116" spans="11:11" ht="35.1" customHeight="1">
      <c r="K1116" s="99"/>
    </row>
    <row r="1117" spans="11:11" ht="35.1" customHeight="1">
      <c r="K1117" s="99"/>
    </row>
    <row r="1118" spans="11:11" ht="35.1" customHeight="1">
      <c r="K1118" s="99"/>
    </row>
    <row r="1119" spans="11:11" ht="35.1" customHeight="1">
      <c r="K1119" s="99"/>
    </row>
    <row r="1120" spans="11:11" ht="35.1" customHeight="1">
      <c r="K1120" s="99"/>
    </row>
    <row r="1121" spans="11:11" ht="35.1" customHeight="1">
      <c r="K1121" s="99"/>
    </row>
    <row r="1122" spans="11:11" ht="35.1" customHeight="1">
      <c r="K1122" s="99"/>
    </row>
    <row r="1123" spans="11:11" ht="35.1" customHeight="1">
      <c r="K1123" s="99"/>
    </row>
    <row r="1124" spans="11:11" ht="35.1" customHeight="1">
      <c r="K1124" s="99"/>
    </row>
    <row r="1125" spans="11:11" ht="35.1" customHeight="1">
      <c r="K1125" s="99"/>
    </row>
    <row r="1126" spans="11:11" ht="35.1" customHeight="1">
      <c r="K1126" s="99"/>
    </row>
    <row r="1127" spans="11:11" ht="35.1" customHeight="1">
      <c r="K1127" s="99"/>
    </row>
    <row r="1128" spans="11:11" ht="35.1" customHeight="1">
      <c r="K1128" s="99"/>
    </row>
    <row r="1129" spans="11:11" ht="35.1" customHeight="1">
      <c r="K1129" s="99"/>
    </row>
    <row r="1130" spans="11:11" ht="35.1" customHeight="1">
      <c r="K1130" s="99"/>
    </row>
    <row r="1131" spans="11:11" ht="35.1" customHeight="1">
      <c r="K1131" s="99"/>
    </row>
    <row r="1132" spans="11:11" ht="35.1" customHeight="1">
      <c r="K1132" s="99"/>
    </row>
    <row r="1133" spans="11:11" ht="35.1" customHeight="1">
      <c r="K1133" s="99"/>
    </row>
    <row r="1134" spans="11:11" ht="35.1" customHeight="1">
      <c r="K1134" s="99"/>
    </row>
    <row r="1135" spans="11:11" ht="35.1" customHeight="1">
      <c r="K1135" s="99"/>
    </row>
    <row r="1136" spans="11:11" ht="35.1" customHeight="1">
      <c r="K1136" s="99"/>
    </row>
    <row r="1137" spans="11:11" ht="35.1" customHeight="1">
      <c r="K1137" s="99"/>
    </row>
    <row r="1138" spans="11:11" ht="35.1" customHeight="1">
      <c r="K1138" s="99"/>
    </row>
    <row r="1139" spans="11:11" ht="35.1" customHeight="1">
      <c r="K1139" s="99"/>
    </row>
    <row r="1140" spans="11:11" ht="35.1" customHeight="1">
      <c r="K1140" s="99"/>
    </row>
    <row r="1141" spans="11:11" ht="35.1" customHeight="1">
      <c r="K1141" s="99"/>
    </row>
    <row r="1142" spans="11:11" ht="35.1" customHeight="1">
      <c r="K1142" s="99"/>
    </row>
    <row r="1143" spans="11:11" ht="35.1" customHeight="1">
      <c r="K1143" s="99"/>
    </row>
    <row r="1144" spans="11:11" ht="35.1" customHeight="1">
      <c r="K1144" s="99"/>
    </row>
    <row r="1145" spans="11:11" ht="35.1" customHeight="1">
      <c r="K1145" s="99"/>
    </row>
    <row r="1146" spans="11:11" ht="35.1" customHeight="1">
      <c r="K1146" s="99"/>
    </row>
    <row r="1147" spans="11:11" ht="35.1" customHeight="1">
      <c r="K1147" s="99"/>
    </row>
    <row r="1148" spans="11:11" ht="35.1" customHeight="1">
      <c r="K1148" s="99"/>
    </row>
    <row r="1149" spans="11:11" ht="35.1" customHeight="1">
      <c r="K1149" s="99"/>
    </row>
    <row r="1150" spans="11:11" ht="35.1" customHeight="1">
      <c r="K1150" s="99"/>
    </row>
    <row r="1151" spans="11:11" ht="35.1" customHeight="1">
      <c r="K1151" s="99"/>
    </row>
    <row r="1152" spans="11:11" ht="35.1" customHeight="1">
      <c r="K1152" s="99"/>
    </row>
    <row r="1153" spans="11:11" ht="35.1" customHeight="1">
      <c r="K1153" s="99"/>
    </row>
    <row r="1154" spans="11:11" ht="35.1" customHeight="1">
      <c r="K1154" s="99"/>
    </row>
    <row r="1155" spans="11:11" ht="35.1" customHeight="1">
      <c r="K1155" s="99"/>
    </row>
    <row r="1156" spans="11:11" ht="35.1" customHeight="1">
      <c r="K1156" s="99"/>
    </row>
    <row r="1157" spans="11:11" ht="35.1" customHeight="1">
      <c r="K1157" s="99"/>
    </row>
    <row r="1158" spans="11:11" ht="35.1" customHeight="1">
      <c r="K1158" s="99"/>
    </row>
    <row r="1159" spans="11:11" ht="35.1" customHeight="1">
      <c r="K1159" s="99"/>
    </row>
    <row r="1160" spans="11:11" ht="35.1" customHeight="1">
      <c r="K1160" s="99"/>
    </row>
    <row r="1161" spans="11:11" ht="35.1" customHeight="1">
      <c r="K1161" s="99"/>
    </row>
    <row r="1162" spans="11:11" ht="35.1" customHeight="1">
      <c r="K1162" s="99"/>
    </row>
    <row r="1163" spans="11:11" ht="35.1" customHeight="1">
      <c r="K1163" s="99"/>
    </row>
    <row r="1164" spans="11:11" ht="35.1" customHeight="1">
      <c r="K1164" s="99"/>
    </row>
    <row r="1165" spans="11:11" ht="35.1" customHeight="1">
      <c r="K1165" s="99"/>
    </row>
    <row r="1166" spans="11:11" ht="35.1" customHeight="1">
      <c r="K1166" s="99"/>
    </row>
    <row r="1167" spans="11:11" ht="35.1" customHeight="1">
      <c r="K1167" s="99"/>
    </row>
    <row r="1168" spans="11:11" ht="35.1" customHeight="1">
      <c r="K1168" s="99"/>
    </row>
    <row r="1169" spans="11:11" ht="35.1" customHeight="1">
      <c r="K1169" s="99"/>
    </row>
    <row r="1170" spans="11:11" ht="35.1" customHeight="1">
      <c r="K1170" s="99"/>
    </row>
    <row r="1171" spans="11:11" ht="35.1" customHeight="1">
      <c r="K1171" s="99"/>
    </row>
    <row r="1172" spans="11:11" ht="35.1" customHeight="1">
      <c r="K1172" s="99"/>
    </row>
    <row r="1173" spans="11:11" ht="35.1" customHeight="1">
      <c r="K1173" s="99"/>
    </row>
    <row r="1174" spans="11:11" ht="35.1" customHeight="1">
      <c r="K1174" s="99"/>
    </row>
    <row r="1175" spans="11:11" ht="35.1" customHeight="1">
      <c r="K1175" s="99"/>
    </row>
    <row r="1176" spans="11:11" ht="35.1" customHeight="1">
      <c r="K1176" s="99"/>
    </row>
    <row r="1177" spans="11:11" ht="35.1" customHeight="1">
      <c r="K1177" s="99"/>
    </row>
    <row r="1178" spans="11:11" ht="35.1" customHeight="1">
      <c r="K1178" s="99"/>
    </row>
    <row r="1179" spans="11:11" ht="35.1" customHeight="1">
      <c r="K1179" s="99"/>
    </row>
    <row r="1180" spans="11:11" ht="35.1" customHeight="1">
      <c r="K1180" s="99"/>
    </row>
    <row r="1181" spans="11:11" ht="35.1" customHeight="1">
      <c r="K1181" s="99"/>
    </row>
    <row r="1182" spans="11:11" ht="35.1" customHeight="1">
      <c r="K1182" s="99"/>
    </row>
    <row r="1183" spans="11:11" ht="35.1" customHeight="1">
      <c r="K1183" s="99"/>
    </row>
    <row r="1184" spans="11:11" ht="35.1" customHeight="1">
      <c r="K1184" s="99"/>
    </row>
    <row r="1185" spans="11:11" ht="35.1" customHeight="1">
      <c r="K1185" s="99"/>
    </row>
    <row r="1186" spans="11:11" ht="35.1" customHeight="1">
      <c r="K1186" s="99"/>
    </row>
    <row r="1187" spans="11:11" ht="35.1" customHeight="1">
      <c r="K1187" s="99"/>
    </row>
    <row r="1188" spans="11:11" ht="35.1" customHeight="1">
      <c r="K1188" s="99"/>
    </row>
    <row r="1189" spans="11:11" ht="35.1" customHeight="1">
      <c r="K1189" s="99"/>
    </row>
    <row r="1190" spans="11:11" ht="35.1" customHeight="1">
      <c r="K1190" s="99"/>
    </row>
    <row r="1191" spans="11:11" ht="35.1" customHeight="1">
      <c r="K1191" s="99"/>
    </row>
    <row r="1192" spans="11:11" ht="35.1" customHeight="1">
      <c r="K1192" s="99"/>
    </row>
    <row r="1193" spans="11:11" ht="35.1" customHeight="1">
      <c r="K1193" s="99"/>
    </row>
    <row r="1194" spans="11:11" ht="35.1" customHeight="1">
      <c r="K1194" s="99"/>
    </row>
    <row r="1195" spans="11:11" ht="35.1" customHeight="1">
      <c r="K1195" s="99"/>
    </row>
    <row r="1196" spans="11:11" ht="35.1" customHeight="1">
      <c r="K1196" s="99"/>
    </row>
    <row r="1197" spans="11:11" ht="35.1" customHeight="1">
      <c r="K1197" s="99"/>
    </row>
    <row r="1198" spans="11:11" ht="35.1" customHeight="1">
      <c r="K1198" s="99"/>
    </row>
    <row r="1199" spans="11:11" ht="35.1" customHeight="1">
      <c r="K1199" s="99"/>
    </row>
    <row r="1200" spans="11:11" ht="35.1" customHeight="1">
      <c r="K1200" s="99"/>
    </row>
    <row r="1201" spans="11:11" ht="35.1" customHeight="1">
      <c r="K1201" s="99"/>
    </row>
    <row r="1202" spans="11:11" ht="35.1" customHeight="1">
      <c r="K1202" s="99"/>
    </row>
    <row r="1203" spans="11:11" ht="35.1" customHeight="1">
      <c r="K1203" s="99"/>
    </row>
    <row r="1204" spans="11:11" ht="35.1" customHeight="1">
      <c r="K1204" s="99"/>
    </row>
    <row r="1205" spans="11:11" ht="35.1" customHeight="1">
      <c r="K1205" s="99"/>
    </row>
    <row r="1206" spans="11:11" ht="35.1" customHeight="1">
      <c r="K1206" s="99"/>
    </row>
    <row r="1207" spans="11:11" ht="35.1" customHeight="1">
      <c r="K1207" s="99"/>
    </row>
    <row r="1208" spans="11:11" ht="35.1" customHeight="1">
      <c r="K1208" s="99"/>
    </row>
    <row r="1209" spans="11:11" ht="35.1" customHeight="1"/>
    <row r="1210" spans="11:11" ht="35.1" customHeight="1"/>
    <row r="1211" spans="11:11" ht="35.1" customHeight="1"/>
    <row r="1212" spans="11:11" ht="35.1" customHeight="1"/>
    <row r="1213" spans="11:11" ht="35.1" customHeight="1"/>
    <row r="1214" spans="11:11" ht="35.1" customHeight="1"/>
    <row r="1215" spans="11:11" ht="35.1" customHeight="1"/>
    <row r="1216" spans="11:11" ht="35.1" customHeight="1"/>
    <row r="1217" ht="35.1" customHeight="1"/>
    <row r="1218" ht="35.1" customHeight="1"/>
    <row r="1219" ht="35.1" customHeight="1"/>
    <row r="1220" ht="35.1" customHeight="1"/>
    <row r="1221" ht="35.1" customHeight="1"/>
    <row r="1222" ht="35.1" customHeight="1"/>
    <row r="1223" ht="35.1" customHeight="1"/>
    <row r="1224" ht="35.1" customHeight="1"/>
    <row r="1225" ht="35.1" customHeight="1"/>
    <row r="1226" ht="35.1" customHeight="1"/>
    <row r="1227" ht="35.1" customHeight="1"/>
    <row r="1228" ht="35.1" customHeight="1"/>
    <row r="1229" ht="35.1" customHeight="1"/>
    <row r="1230" ht="35.1" customHeight="1"/>
    <row r="1231" ht="35.1" customHeight="1"/>
    <row r="1232" ht="35.1" customHeight="1"/>
    <row r="1233" ht="35.1" customHeight="1"/>
    <row r="1234" ht="35.1" customHeight="1"/>
    <row r="1235" ht="35.1" customHeight="1"/>
    <row r="1236" ht="35.1" customHeight="1"/>
    <row r="1237" ht="35.1" customHeight="1"/>
    <row r="1238" ht="35.1" customHeight="1"/>
    <row r="1239" ht="35.1" customHeight="1"/>
    <row r="1240" ht="35.1" customHeight="1"/>
    <row r="1241" ht="35.1" customHeight="1"/>
    <row r="1242" ht="35.1" customHeight="1"/>
    <row r="1243" ht="35.1" customHeight="1"/>
    <row r="1244" ht="35.1" customHeight="1"/>
    <row r="1245" ht="35.1" customHeight="1"/>
    <row r="1246" ht="35.1" customHeight="1"/>
    <row r="1247" ht="35.1" customHeight="1"/>
    <row r="1248" ht="35.1" customHeight="1"/>
    <row r="1249" ht="35.1" customHeight="1"/>
    <row r="1250" ht="35.1" customHeight="1"/>
    <row r="1251" ht="35.1" customHeight="1"/>
    <row r="1252" ht="35.1" customHeight="1"/>
    <row r="1253" ht="35.1" customHeight="1"/>
    <row r="1254" ht="35.1" customHeight="1"/>
    <row r="1255" ht="35.1" customHeight="1"/>
    <row r="1256" ht="35.1" customHeight="1"/>
    <row r="1257" ht="35.1" customHeight="1"/>
    <row r="1258" ht="35.1" customHeight="1"/>
    <row r="1259" ht="35.1" customHeight="1"/>
    <row r="1260" ht="35.1" customHeight="1"/>
    <row r="1261" ht="35.1" customHeight="1"/>
    <row r="1262" ht="35.1" customHeight="1"/>
    <row r="1263" ht="35.1" customHeight="1"/>
    <row r="1264" ht="35.1" customHeight="1"/>
    <row r="1265" ht="35.1" customHeight="1"/>
    <row r="1266" ht="35.1" customHeight="1"/>
    <row r="1267" ht="35.1" customHeight="1"/>
    <row r="1268" ht="35.1" customHeight="1"/>
    <row r="1269" ht="35.1" customHeight="1"/>
    <row r="1270" ht="35.1" customHeight="1"/>
    <row r="1271" ht="35.1" customHeight="1"/>
    <row r="1272" ht="35.1" customHeight="1"/>
    <row r="1273" ht="35.1" customHeight="1"/>
    <row r="1274" ht="35.1" customHeight="1"/>
    <row r="1275" ht="35.1" customHeight="1"/>
    <row r="1276" ht="35.1" customHeight="1"/>
    <row r="1277" ht="35.1" customHeight="1"/>
    <row r="1278" ht="35.1" customHeight="1"/>
    <row r="1279" ht="35.1" customHeight="1"/>
    <row r="1280" ht="35.1" customHeight="1"/>
    <row r="1281" ht="35.1" customHeight="1"/>
    <row r="1282" ht="35.1" customHeight="1"/>
    <row r="1283" ht="35.1" customHeight="1"/>
    <row r="1284" ht="35.1" customHeight="1"/>
    <row r="1285" ht="35.1" customHeight="1"/>
    <row r="1286" ht="35.1" customHeight="1"/>
    <row r="1287" ht="35.1" customHeight="1"/>
    <row r="1288" ht="35.1" customHeight="1"/>
    <row r="1289" ht="35.1" customHeight="1"/>
    <row r="1290" ht="35.1" customHeight="1"/>
    <row r="1291" ht="35.1" customHeight="1"/>
    <row r="1292" ht="35.1" customHeight="1"/>
    <row r="1293" ht="35.1" customHeight="1"/>
    <row r="1294" ht="35.1" customHeight="1"/>
    <row r="1295" ht="35.1" customHeight="1"/>
    <row r="1296" ht="35.1" customHeight="1"/>
    <row r="1297" ht="35.1" customHeight="1"/>
    <row r="1298" ht="35.1" customHeight="1"/>
    <row r="1299" ht="35.1" customHeight="1"/>
    <row r="1300" ht="35.1" customHeight="1"/>
    <row r="1301" ht="35.1" customHeight="1"/>
    <row r="1302" ht="35.1" customHeight="1"/>
    <row r="1303" ht="35.1" customHeight="1"/>
    <row r="1304" ht="35.1" customHeight="1"/>
    <row r="1305" ht="35.1" customHeight="1"/>
    <row r="1306" ht="35.1" customHeight="1"/>
    <row r="1307" ht="35.1" customHeight="1"/>
    <row r="1308" ht="35.1" customHeight="1"/>
    <row r="1309" ht="35.1" customHeight="1"/>
    <row r="1310" ht="35.1" customHeight="1"/>
    <row r="1311" ht="35.1" customHeight="1"/>
    <row r="1312" ht="35.1" customHeight="1"/>
    <row r="1313" ht="35.1" customHeight="1"/>
    <row r="1314" ht="35.1" customHeight="1"/>
    <row r="1315" ht="35.1" customHeight="1"/>
    <row r="1316" ht="35.1" customHeight="1"/>
    <row r="1317" ht="35.1" customHeight="1"/>
    <row r="1318" ht="35.1" customHeight="1"/>
    <row r="1319" ht="35.1" customHeight="1"/>
    <row r="1320" ht="35.1" customHeight="1"/>
    <row r="1321" ht="35.1" customHeight="1"/>
    <row r="1322" ht="35.1" customHeight="1"/>
    <row r="1323" ht="35.1" customHeight="1"/>
    <row r="1324" ht="35.1" customHeight="1"/>
    <row r="1325" ht="35.1" customHeight="1"/>
    <row r="1326" ht="35.1" customHeight="1"/>
    <row r="1327" ht="35.1" customHeight="1"/>
    <row r="1328" ht="35.1" customHeight="1"/>
    <row r="1329" ht="35.1" customHeight="1"/>
    <row r="1330" ht="35.1" customHeight="1"/>
    <row r="1331" ht="35.1" customHeight="1"/>
    <row r="1332" ht="35.1" customHeight="1"/>
    <row r="1333" ht="35.1" customHeight="1"/>
    <row r="1334" ht="35.1" customHeight="1"/>
    <row r="1335" ht="35.1" customHeight="1"/>
    <row r="1336" ht="35.1" customHeight="1"/>
    <row r="1337" ht="35.1" customHeight="1"/>
    <row r="1338" ht="35.1" customHeight="1"/>
    <row r="1339" ht="35.1" customHeight="1"/>
    <row r="1340" ht="35.1" customHeight="1"/>
    <row r="1341" ht="35.1" customHeight="1"/>
    <row r="1342" ht="35.1" customHeight="1"/>
    <row r="1343" ht="35.1" customHeight="1"/>
    <row r="1344" ht="35.1" customHeight="1"/>
    <row r="1345" ht="35.1" customHeight="1"/>
    <row r="1346" ht="35.1" customHeight="1"/>
    <row r="1347" ht="35.1" customHeight="1"/>
    <row r="1348" ht="35.1" customHeight="1"/>
    <row r="1349" ht="35.1" customHeight="1"/>
    <row r="1350" ht="35.1" customHeight="1"/>
    <row r="1351" ht="35.1" customHeight="1"/>
    <row r="1352" ht="35.1" customHeight="1"/>
    <row r="1353" ht="35.1" customHeight="1"/>
    <row r="1354" ht="35.1" customHeight="1"/>
    <row r="1355" ht="35.1" customHeight="1"/>
    <row r="1356" ht="35.1" customHeight="1"/>
    <row r="1357" ht="35.1" customHeight="1"/>
    <row r="1358" ht="35.1" customHeight="1"/>
    <row r="1359" ht="35.1" customHeight="1"/>
    <row r="1360" ht="35.1" customHeight="1"/>
    <row r="1361" ht="35.1" customHeight="1"/>
    <row r="1362" ht="35.1" customHeight="1"/>
    <row r="1363" ht="35.1" customHeight="1"/>
    <row r="1364" ht="35.1" customHeight="1"/>
    <row r="1365" ht="35.1" customHeight="1"/>
    <row r="1366" ht="35.1" customHeight="1"/>
    <row r="1367" ht="35.1" customHeight="1"/>
    <row r="1368" ht="35.1" customHeight="1"/>
    <row r="1369" ht="35.1" customHeight="1"/>
    <row r="1370" ht="35.1" customHeight="1"/>
    <row r="1371" ht="35.1" customHeight="1"/>
    <row r="1372" ht="35.1" customHeight="1"/>
    <row r="1373" ht="35.1" customHeight="1"/>
    <row r="1374" ht="35.1" customHeight="1"/>
    <row r="1375" ht="35.1" customHeight="1"/>
    <row r="1376" ht="35.1" customHeight="1"/>
    <row r="1377" ht="35.1" customHeight="1"/>
    <row r="1378" ht="35.1" customHeight="1"/>
    <row r="1379" ht="35.1" customHeight="1"/>
    <row r="1380" ht="35.1" customHeight="1"/>
    <row r="1381" ht="35.1" customHeight="1"/>
    <row r="1382" ht="35.1" customHeight="1"/>
    <row r="1383" ht="35.1" customHeight="1"/>
    <row r="1384" ht="35.1" customHeight="1"/>
    <row r="1385" ht="35.1" customHeight="1"/>
    <row r="1386" ht="35.1" customHeight="1"/>
    <row r="1387" ht="35.1" customHeight="1"/>
    <row r="1388" ht="35.1" customHeight="1"/>
    <row r="1389" ht="35.1" customHeight="1"/>
    <row r="1390" ht="35.1" customHeight="1"/>
    <row r="1391" ht="35.1" customHeight="1"/>
    <row r="1392" ht="35.1" customHeight="1"/>
    <row r="1393" ht="35.1" customHeight="1"/>
    <row r="1394" ht="35.1" customHeight="1"/>
    <row r="1395" ht="35.1" customHeight="1"/>
    <row r="1396" ht="35.1" customHeight="1"/>
    <row r="1397" ht="35.1" customHeight="1"/>
    <row r="1398" ht="35.1" customHeight="1"/>
    <row r="1399" ht="35.1" customHeight="1"/>
    <row r="1400" ht="35.1" customHeight="1"/>
    <row r="1401" ht="35.1" customHeight="1"/>
    <row r="1402" ht="35.1" customHeight="1"/>
    <row r="1403" ht="35.1" customHeight="1"/>
    <row r="1404" ht="35.1" customHeight="1"/>
    <row r="1405" ht="35.1" customHeight="1"/>
    <row r="1406" ht="35.1" customHeight="1"/>
    <row r="1407" ht="35.1" customHeight="1"/>
    <row r="1408" ht="35.1" customHeight="1"/>
    <row r="1409" ht="35.1" customHeight="1"/>
    <row r="1410" ht="35.1" customHeight="1"/>
    <row r="1411" ht="35.1" customHeight="1"/>
    <row r="1412" ht="35.1" customHeight="1"/>
    <row r="1413" ht="35.1" customHeight="1"/>
    <row r="1414" ht="35.1" customHeight="1"/>
    <row r="1415" ht="35.1" customHeight="1"/>
    <row r="1416" ht="35.1" customHeight="1"/>
    <row r="1417" ht="35.1" customHeight="1"/>
    <row r="1418" ht="35.1" customHeight="1"/>
    <row r="1419" ht="35.1" customHeight="1"/>
    <row r="1420" ht="35.1" customHeight="1"/>
    <row r="1421" ht="35.1" customHeight="1"/>
    <row r="1422" ht="35.1" customHeight="1"/>
    <row r="1423" ht="35.1" customHeight="1"/>
    <row r="1424" ht="35.1" customHeight="1"/>
    <row r="1425" ht="35.1" customHeight="1"/>
    <row r="1426" ht="35.1" customHeight="1"/>
    <row r="1427" ht="35.1" customHeight="1"/>
    <row r="1428" ht="35.1" customHeight="1"/>
    <row r="1429" ht="35.1" customHeight="1"/>
    <row r="1430" ht="35.1" customHeight="1"/>
    <row r="1431" ht="35.1" customHeight="1"/>
    <row r="1432" ht="35.1" customHeight="1"/>
    <row r="1433" ht="35.1" customHeight="1"/>
    <row r="1434" ht="35.1" customHeight="1"/>
    <row r="1435" ht="35.1" customHeight="1"/>
    <row r="1436" ht="35.1" customHeight="1"/>
    <row r="1437" ht="35.1" customHeight="1"/>
    <row r="1438" ht="35.1" customHeight="1"/>
    <row r="1439" ht="35.1" customHeight="1"/>
    <row r="1440" ht="35.1" customHeight="1"/>
    <row r="1441" ht="35.1" customHeight="1"/>
    <row r="1442" ht="35.1" customHeight="1"/>
    <row r="1443" ht="35.1" customHeight="1"/>
    <row r="1444" ht="35.1" customHeight="1"/>
    <row r="1445" ht="35.1" customHeight="1"/>
    <row r="1446" ht="35.1" customHeight="1"/>
    <row r="1447" ht="35.1" customHeight="1"/>
    <row r="1448" ht="35.1" customHeight="1"/>
    <row r="1449" ht="35.1" customHeight="1"/>
    <row r="1450" ht="35.1" customHeight="1"/>
    <row r="1451" ht="35.1" customHeight="1"/>
    <row r="1452" ht="35.1" customHeight="1"/>
    <row r="1453" ht="35.1" customHeight="1"/>
    <row r="1454" ht="35.1" customHeight="1"/>
    <row r="1455" ht="35.1" customHeight="1"/>
    <row r="1456" ht="35.1" customHeight="1"/>
    <row r="1457" ht="35.1" customHeight="1"/>
    <row r="1458" ht="35.1" customHeight="1"/>
    <row r="1459" ht="35.1" customHeight="1"/>
    <row r="1460" ht="35.1" customHeight="1"/>
    <row r="1461" ht="35.1" customHeight="1"/>
    <row r="1462" ht="35.1" customHeight="1"/>
    <row r="1463" ht="35.1" customHeight="1"/>
    <row r="1464" ht="35.1" customHeight="1"/>
    <row r="1465" ht="35.1" customHeight="1"/>
    <row r="1466" ht="35.1" customHeight="1"/>
    <row r="1467" ht="35.1" customHeight="1"/>
    <row r="1468" ht="35.1" customHeight="1"/>
    <row r="1469" ht="35.1" customHeight="1"/>
    <row r="1470" ht="35.1" customHeight="1"/>
    <row r="1471" ht="35.1" customHeight="1"/>
    <row r="1472" ht="35.1" customHeight="1"/>
    <row r="1473" ht="35.1" customHeight="1"/>
    <row r="1474" ht="35.1" customHeight="1"/>
    <row r="1475" ht="35.1" customHeight="1"/>
    <row r="1476" ht="35.1" customHeight="1"/>
    <row r="1477" ht="35.1" customHeight="1"/>
    <row r="1478" ht="35.1" customHeight="1"/>
    <row r="1479" ht="35.1" customHeight="1"/>
    <row r="1480" ht="35.1" customHeight="1"/>
    <row r="1481" ht="35.1" customHeight="1"/>
    <row r="1482" ht="35.1" customHeight="1"/>
    <row r="1483" ht="35.1" customHeight="1"/>
    <row r="1484" ht="35.1" customHeight="1"/>
    <row r="1485" ht="35.1" customHeight="1"/>
    <row r="1486" ht="35.1" customHeight="1"/>
    <row r="1487" ht="35.1" customHeight="1"/>
    <row r="1488" ht="35.1" customHeight="1"/>
    <row r="1489" ht="35.1" customHeight="1"/>
    <row r="1490" ht="35.1" customHeight="1"/>
    <row r="1491" ht="35.1" customHeight="1"/>
    <row r="1492" ht="35.1" customHeight="1"/>
    <row r="1493" ht="35.1" customHeight="1"/>
    <row r="1494" ht="35.1" customHeight="1"/>
    <row r="1495" ht="35.1" customHeight="1"/>
    <row r="1496" ht="35.1" customHeight="1"/>
    <row r="1497" ht="35.1" customHeight="1"/>
    <row r="1498" ht="35.1" customHeight="1"/>
    <row r="1499" ht="35.1" customHeight="1"/>
    <row r="1500" ht="35.1" customHeight="1"/>
    <row r="1501" ht="35.1" customHeight="1"/>
    <row r="1502" ht="35.1" customHeight="1"/>
    <row r="1503" ht="35.1" customHeight="1"/>
    <row r="1504" ht="35.1" customHeight="1"/>
    <row r="1505" spans="9:9" ht="35.1" customHeight="1"/>
    <row r="1506" spans="9:9" ht="35.1" customHeight="1"/>
    <row r="1507" spans="9:9" ht="35.1" customHeight="1"/>
    <row r="1508" spans="9:9" ht="35.1" customHeight="1"/>
    <row r="1509" spans="9:9" ht="35.1" customHeight="1"/>
    <row r="1510" spans="9:9" ht="35.1" customHeight="1"/>
    <row r="1511" spans="9:9" ht="35.1" customHeight="1"/>
    <row r="1514" spans="9:9" ht="20.100000000000001" customHeight="1">
      <c r="I1514" s="3">
        <v>85.53</v>
      </c>
    </row>
    <row r="1515" spans="9:9" ht="20.100000000000001" customHeight="1">
      <c r="I1515" s="3">
        <v>-7.52</v>
      </c>
    </row>
  </sheetData>
  <autoFilter ref="A7:K1095"/>
  <mergeCells count="1">
    <mergeCell ref="A1:G3"/>
  </mergeCells>
  <phoneticPr fontId="5" type="noConversion"/>
  <conditionalFormatting sqref="B1:B1048576">
    <cfRule type="duplicateValues" dxfId="1" priority="2"/>
  </conditionalFormatting>
  <conditionalFormatting sqref="C1:C303 C305:C390 C392:C530 C532:C1048576">
    <cfRule type="duplicateValues" dxfId="0" priority="1"/>
  </conditionalFormatting>
  <printOptions horizontalCentered="1" verticalCentered="1"/>
  <pageMargins left="0.11811023622047245" right="0.11811023622047245" top="0.15748031496062992" bottom="0" header="0.31496062992125984" footer="0.31496062992125984"/>
  <pageSetup paperSize="9" scale="95" fitToHeight="0" orientation="portrait" horizontalDpi="4294967295" verticalDpi="4294967295" r:id="rId1"/>
  <rowBreaks count="1" manualBreakCount="1">
    <brk id="102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Price List</vt:lpstr>
      <vt:lpstr>Sheet1</vt:lpstr>
      <vt:lpstr>Draft-1</vt:lpstr>
      <vt:lpstr>'Price List'!Print_Area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2022-09-15T09:09:23Z</dcterms:modified>
  <cp:category/>
  <cp:contentStatus/>
</cp:coreProperties>
</file>